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filterPrivacy="1" codeName="ThisWorkbook" autoCompressPictures="0"/>
  <xr:revisionPtr revIDLastSave="0" documentId="13_ncr:1_{A8C72D1B-F281-45FA-96A8-BC9F5B2EAE8F}" xr6:coauthVersionLast="47" xr6:coauthVersionMax="47" xr10:uidLastSave="{00000000-0000-0000-0000-000000000000}"/>
  <bookViews>
    <workbookView xWindow="-110" yWindow="-110" windowWidth="19420" windowHeight="10420" tabRatio="788" xr2:uid="{00000000-000D-0000-FFFF-FFFF00000000}"/>
  </bookViews>
  <sheets>
    <sheet name="Janvier" sheetId="14" r:id="rId1"/>
    <sheet name="Février" sheetId="15" r:id="rId2"/>
    <sheet name="Mars" sheetId="16" r:id="rId3"/>
    <sheet name="Avril" sheetId="17" r:id="rId4"/>
    <sheet name="Mai" sheetId="18" r:id="rId5"/>
    <sheet name="Juin" sheetId="19" r:id="rId6"/>
    <sheet name="Juillet" sheetId="20" r:id="rId7"/>
    <sheet name="Août" sheetId="21" r:id="rId8"/>
    <sheet name="Septembre" sheetId="22" r:id="rId9"/>
    <sheet name="Octobre" sheetId="23" r:id="rId10"/>
    <sheet name="Novembre" sheetId="24" r:id="rId11"/>
    <sheet name="Décembre" sheetId="25" r:id="rId12"/>
  </sheets>
  <definedNames>
    <definedName name="AnnéeCalendrier">Janvier!$K$5</definedName>
    <definedName name="_xlnm.Print_Area" localSheetId="7">Août!$A:$I</definedName>
    <definedName name="_xlnm.Print_Area" localSheetId="3">Avril!$A:$I</definedName>
    <definedName name="_xlnm.Print_Area" localSheetId="11">Décembre!$A:$I</definedName>
    <definedName name="_xlnm.Print_Area" localSheetId="1">Février!$A:$I</definedName>
    <definedName name="_xlnm.Print_Area" localSheetId="0">Janvier!$A:$I</definedName>
    <definedName name="_xlnm.Print_Area" localSheetId="6">Juillet!$A:$I</definedName>
    <definedName name="_xlnm.Print_Area" localSheetId="5">Juin!$A:$I</definedName>
    <definedName name="_xlnm.Print_Area" localSheetId="4">Mai!$A:$I</definedName>
    <definedName name="_xlnm.Print_Area" localSheetId="2">Mars!$A:$I</definedName>
    <definedName name="_xlnm.Print_Area" localSheetId="10">Novembre!$A:$I</definedName>
    <definedName name="_xlnm.Print_Area" localSheetId="9">Octobre!$A:$I</definedName>
    <definedName name="_xlnm.Print_Area" localSheetId="8">Septembre!$A:$I</definedName>
    <definedName name="DébutSemaine">Janvier!$L$5</definedName>
    <definedName name="JoursEtSemaines">{0,1,2,3,4,5,6} + {0;1;2;3;4;5}*7</definedName>
    <definedName name="ZoneTitreColonne1...H12.1">Janvier!$B$3</definedName>
    <definedName name="ZoneTitreColonne1...H12.10">Octobre!$B$3</definedName>
    <definedName name="ZoneTitreColonne1...H12.11">Novembre!$B$3</definedName>
    <definedName name="ZoneTitreColonne1...H12.12">Décembre!$B$3</definedName>
    <definedName name="ZoneTitreColonne1...H12.2">Février!$B$3</definedName>
    <definedName name="ZoneTitreColonne1...H12.3">Mars!$B$3</definedName>
    <definedName name="ZoneTitreColonne1...H12.4">Avril!$B$3</definedName>
    <definedName name="ZoneTitreColonne1...H12.5">Mai!$B$3</definedName>
    <definedName name="ZoneTitreColonne1...H12.6">Juin!$B$3</definedName>
    <definedName name="ZoneTitreColonne1...H12.7">Juillet!$B$3</definedName>
    <definedName name="ZoneTitreColonne1...H12.8">Août!$B$3</definedName>
    <definedName name="ZoneTitreColonne1...H12.9">Septembre!$B$3</definedName>
    <definedName name="ZoneTitreColonne2...C14.1">Janvier!$B$3</definedName>
    <definedName name="ZoneTitreColonne2...C14.10">Octobre!$B$3</definedName>
    <definedName name="ZoneTitreColonne2...C14.11">Novembre!$B$3</definedName>
    <definedName name="ZoneTitreColonne2...C14.12">Décembre!$B$3</definedName>
    <definedName name="ZoneTitreColonne2...C14.2">Février!$B$3</definedName>
    <definedName name="ZoneTitreColonne2...C14.3">Mars!$B$3</definedName>
    <definedName name="ZoneTitreColonne2...C14.4">Avril!$B$3</definedName>
    <definedName name="ZoneTitreColonne2...C14.5">Mai!$B$3</definedName>
    <definedName name="ZoneTitreColonne2...C14.6">Juin!$B$3</definedName>
    <definedName name="ZoneTitreColonne2...C14.7">Juillet!$B$3</definedName>
    <definedName name="ZoneTitreColonne2...C14.8">Août!$B$3</definedName>
    <definedName name="ZoneTitreColonne2...C14.9">Septembre!$B$3</definedName>
    <definedName name="ZoneTitreLigne1..K3">Janvier!$K$4</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25" a="1"/>
  <c r="C14" i="25" s="1"/>
  <c r="B12" i="25" a="1"/>
  <c r="G12" i="25" s="1"/>
  <c r="D10" i="25"/>
  <c r="B10" i="25" a="1"/>
  <c r="G10" i="25" s="1"/>
  <c r="B8" i="25" a="1"/>
  <c r="G8" i="25" s="1"/>
  <c r="H6" i="25"/>
  <c r="D6" i="25"/>
  <c r="B6" i="25" a="1"/>
  <c r="G6" i="25" s="1"/>
  <c r="H4" i="25"/>
  <c r="H3" i="25" s="1"/>
  <c r="D4" i="25"/>
  <c r="D3" i="25" s="1"/>
  <c r="B4" i="25"/>
  <c r="B4" i="25" a="1"/>
  <c r="G4" i="25" s="1"/>
  <c r="G3" i="25" s="1"/>
  <c r="B14" i="24" a="1"/>
  <c r="B14" i="24" s="1"/>
  <c r="G12" i="24"/>
  <c r="C12" i="24"/>
  <c r="B12" i="24" a="1"/>
  <c r="B10" i="24" a="1"/>
  <c r="G10" i="24" s="1"/>
  <c r="B8" i="24" a="1"/>
  <c r="C8" i="24" s="1"/>
  <c r="B6" i="24" a="1"/>
  <c r="G6" i="24" s="1"/>
  <c r="C4" i="24"/>
  <c r="C3" i="24" s="1"/>
  <c r="B4" i="24" a="1"/>
  <c r="G4" i="24" s="1"/>
  <c r="G3" i="24" s="1"/>
  <c r="B14" i="23" a="1"/>
  <c r="C14" i="23" s="1"/>
  <c r="B12" i="23" a="1"/>
  <c r="G12" i="23" s="1"/>
  <c r="H10" i="23"/>
  <c r="D10" i="23"/>
  <c r="B10" i="23"/>
  <c r="B10" i="23" a="1"/>
  <c r="G10" i="23" s="1"/>
  <c r="H8" i="23"/>
  <c r="D8" i="23"/>
  <c r="B8" i="23" a="1"/>
  <c r="G8" i="23" s="1"/>
  <c r="H6" i="23"/>
  <c r="F6" i="23"/>
  <c r="B6" i="23"/>
  <c r="B6" i="23" a="1"/>
  <c r="G6" i="23" s="1"/>
  <c r="H4" i="23"/>
  <c r="H3" i="23" s="1"/>
  <c r="B4" i="23" a="1"/>
  <c r="G4" i="23" s="1"/>
  <c r="G3" i="23" s="1"/>
  <c r="B14" i="22" a="1"/>
  <c r="B14" i="22" s="1"/>
  <c r="B12" i="22" a="1"/>
  <c r="B10" i="22" a="1"/>
  <c r="B8" i="22" a="1"/>
  <c r="B6" i="22" a="1"/>
  <c r="B4" i="22" a="1"/>
  <c r="B14" i="21" a="1"/>
  <c r="C14" i="21" s="1"/>
  <c r="F12" i="21"/>
  <c r="B12" i="21"/>
  <c r="B12" i="21" a="1"/>
  <c r="G12" i="21" s="1"/>
  <c r="B10" i="21" a="1"/>
  <c r="G10" i="21" s="1"/>
  <c r="F8" i="21"/>
  <c r="D8" i="21"/>
  <c r="B8" i="21" a="1"/>
  <c r="G8" i="21" s="1"/>
  <c r="B6" i="21" a="1"/>
  <c r="G6" i="21" s="1"/>
  <c r="B4" i="21" a="1"/>
  <c r="H4" i="21" s="1"/>
  <c r="H3" i="21" s="1"/>
  <c r="B14" i="20"/>
  <c r="B14" i="20" a="1"/>
  <c r="C14" i="20" s="1"/>
  <c r="B12" i="20" a="1"/>
  <c r="G12" i="20" s="1"/>
  <c r="H10" i="20"/>
  <c r="F10" i="20"/>
  <c r="B10" i="20"/>
  <c r="B10" i="20" a="1"/>
  <c r="G10" i="20" s="1"/>
  <c r="B8" i="20" a="1"/>
  <c r="G8" i="20" s="1"/>
  <c r="F6" i="20"/>
  <c r="D6" i="20"/>
  <c r="B6" i="20" a="1"/>
  <c r="G6" i="20" s="1"/>
  <c r="B4" i="20" a="1"/>
  <c r="G4" i="20" s="1"/>
  <c r="G3" i="20" s="1"/>
  <c r="B14" i="19" a="1"/>
  <c r="B14" i="19" s="1"/>
  <c r="B12" i="19" a="1"/>
  <c r="H12" i="19" s="1"/>
  <c r="B10" i="19" a="1"/>
  <c r="C10" i="19" s="1"/>
  <c r="G8" i="19"/>
  <c r="C8" i="19"/>
  <c r="B8" i="19" a="1"/>
  <c r="G6" i="19"/>
  <c r="C6" i="19"/>
  <c r="B6" i="19" a="1"/>
  <c r="C4" i="19"/>
  <c r="C3" i="19" s="1"/>
  <c r="B4" i="19" a="1"/>
  <c r="G4" i="19" s="1"/>
  <c r="G3" i="19" s="1"/>
  <c r="B14" i="18"/>
  <c r="B14" i="18" a="1"/>
  <c r="C14" i="18" s="1"/>
  <c r="B12" i="18" a="1"/>
  <c r="G12" i="18" s="1"/>
  <c r="H10" i="18"/>
  <c r="F10" i="18"/>
  <c r="B10" i="18"/>
  <c r="B10" i="18" a="1"/>
  <c r="G10" i="18" s="1"/>
  <c r="B8" i="18" a="1"/>
  <c r="G8" i="18" s="1"/>
  <c r="H6" i="18"/>
  <c r="F6" i="18"/>
  <c r="D6" i="18"/>
  <c r="B6" i="18" a="1"/>
  <c r="G6" i="18" s="1"/>
  <c r="D4" i="18"/>
  <c r="D3" i="18" s="1"/>
  <c r="B4" i="18" a="1"/>
  <c r="G4" i="18" s="1"/>
  <c r="G3" i="18" s="1"/>
  <c r="B14" i="17" a="1"/>
  <c r="B14" i="17" s="1"/>
  <c r="B12" i="17" a="1"/>
  <c r="B10" i="17" a="1"/>
  <c r="B8" i="17" a="1"/>
  <c r="B6" i="17" a="1"/>
  <c r="B4" i="17" a="1"/>
  <c r="B14" i="16" a="1"/>
  <c r="C14" i="16" s="1"/>
  <c r="B12" i="16"/>
  <c r="B12" i="16" a="1"/>
  <c r="G12" i="16" s="1"/>
  <c r="H10" i="16"/>
  <c r="D10" i="16"/>
  <c r="B10" i="16"/>
  <c r="B10" i="16" a="1"/>
  <c r="G10" i="16" s="1"/>
  <c r="F8" i="16"/>
  <c r="D8" i="16"/>
  <c r="B8" i="16"/>
  <c r="B8" i="16" a="1"/>
  <c r="G8" i="16" s="1"/>
  <c r="H6" i="16"/>
  <c r="B6" i="16" a="1"/>
  <c r="G6" i="16" s="1"/>
  <c r="H4" i="16"/>
  <c r="H3" i="16" s="1"/>
  <c r="F4" i="16"/>
  <c r="F3" i="16" s="1"/>
  <c r="B4" i="16"/>
  <c r="B4" i="16" a="1"/>
  <c r="G4" i="16" s="1"/>
  <c r="G3" i="16" s="1"/>
  <c r="B14" i="15" a="1"/>
  <c r="B14" i="15" s="1"/>
  <c r="B12" i="15" a="1"/>
  <c r="G12" i="15" s="1"/>
  <c r="B10" i="15" a="1"/>
  <c r="G10" i="15" s="1"/>
  <c r="B8" i="15" a="1"/>
  <c r="G8" i="15" s="1"/>
  <c r="G6" i="15"/>
  <c r="C6" i="15"/>
  <c r="B6" i="15" a="1"/>
  <c r="G4" i="15"/>
  <c r="G3" i="15" s="1"/>
  <c r="C4" i="15"/>
  <c r="C3" i="15" s="1"/>
  <c r="B4" i="15" a="1"/>
  <c r="B14" i="14" a="1"/>
  <c r="C14" i="14" s="1"/>
  <c r="B12" i="14" a="1"/>
  <c r="G12" i="14" s="1"/>
  <c r="B10" i="14" a="1"/>
  <c r="G10" i="14" s="1"/>
  <c r="F8" i="14"/>
  <c r="D8" i="14"/>
  <c r="B8" i="14" a="1"/>
  <c r="G8" i="14" s="1"/>
  <c r="B6" i="14" a="1"/>
  <c r="G6" i="14" s="1"/>
  <c r="H4" i="14"/>
  <c r="H3" i="14" s="1"/>
  <c r="B4" i="14"/>
  <c r="B4" i="14" a="1"/>
  <c r="G4" i="14" s="1"/>
  <c r="G3" i="14" s="1"/>
  <c r="F6" i="16" l="1"/>
  <c r="H12" i="16"/>
  <c r="F12" i="18"/>
  <c r="F12" i="20"/>
  <c r="F4" i="23"/>
  <c r="F3" i="23" s="1"/>
  <c r="B8" i="23"/>
  <c r="G8" i="24"/>
  <c r="C14" i="24"/>
  <c r="F12" i="25"/>
  <c r="B12" i="14"/>
  <c r="C10" i="15"/>
  <c r="H12" i="20"/>
  <c r="F6" i="25"/>
  <c r="B10" i="25"/>
  <c r="H12" i="25"/>
  <c r="H12" i="18"/>
  <c r="B6" i="14"/>
  <c r="H8" i="14"/>
  <c r="D12" i="14"/>
  <c r="D4" i="16"/>
  <c r="D3" i="16" s="1"/>
  <c r="F10" i="16"/>
  <c r="B14" i="16"/>
  <c r="B4" i="18"/>
  <c r="D10" i="18"/>
  <c r="B4" i="20"/>
  <c r="H6" i="20"/>
  <c r="D10" i="20"/>
  <c r="H8" i="21"/>
  <c r="D12" i="21"/>
  <c r="F8" i="23"/>
  <c r="B12" i="23"/>
  <c r="C10" i="24"/>
  <c r="D4" i="20"/>
  <c r="D3" i="20" s="1"/>
  <c r="D12" i="23"/>
  <c r="F10" i="25"/>
  <c r="B14" i="25"/>
  <c r="D6" i="14"/>
  <c r="F6" i="14"/>
  <c r="B10" i="14"/>
  <c r="H12" i="14"/>
  <c r="C12" i="15"/>
  <c r="F4" i="18"/>
  <c r="F3" i="18" s="1"/>
  <c r="B8" i="18"/>
  <c r="F4" i="20"/>
  <c r="F3" i="20" s="1"/>
  <c r="B8" i="20"/>
  <c r="B10" i="21"/>
  <c r="H12" i="21"/>
  <c r="D6" i="23"/>
  <c r="F12" i="23"/>
  <c r="C6" i="24"/>
  <c r="F4" i="25"/>
  <c r="F3" i="25" s="1"/>
  <c r="B8" i="25"/>
  <c r="H10" i="25"/>
  <c r="H4" i="18"/>
  <c r="H3" i="18" s="1"/>
  <c r="D8" i="18"/>
  <c r="H4" i="20"/>
  <c r="H3" i="20" s="1"/>
  <c r="D10" i="21"/>
  <c r="H12" i="23"/>
  <c r="D8" i="25"/>
  <c r="H6" i="14"/>
  <c r="D10" i="14"/>
  <c r="D8" i="20"/>
  <c r="F10" i="14"/>
  <c r="B14" i="14"/>
  <c r="C8" i="15"/>
  <c r="B6" i="16"/>
  <c r="H8" i="16"/>
  <c r="D12" i="16"/>
  <c r="F8" i="18"/>
  <c r="B12" i="18"/>
  <c r="F8" i="20"/>
  <c r="B12" i="20"/>
  <c r="F10" i="21"/>
  <c r="B14" i="21"/>
  <c r="B4" i="23"/>
  <c r="F8" i="25"/>
  <c r="B12" i="25"/>
  <c r="F12" i="14"/>
  <c r="D4" i="14"/>
  <c r="D3" i="14" s="1"/>
  <c r="F4" i="14"/>
  <c r="F3" i="14" s="1"/>
  <c r="B8" i="14"/>
  <c r="H10" i="14"/>
  <c r="C14" i="15"/>
  <c r="D6" i="16"/>
  <c r="F12" i="16"/>
  <c r="B6" i="18"/>
  <c r="H8" i="18"/>
  <c r="D12" i="18"/>
  <c r="B6" i="20"/>
  <c r="H8" i="20"/>
  <c r="D12" i="20"/>
  <c r="B8" i="21"/>
  <c r="H10" i="21"/>
  <c r="D4" i="23"/>
  <c r="D3" i="23" s="1"/>
  <c r="F10" i="23"/>
  <c r="B14" i="23"/>
  <c r="B6" i="25"/>
  <c r="H8" i="25"/>
  <c r="D12" i="25"/>
  <c r="H4" i="17"/>
  <c r="H3" i="17" s="1"/>
  <c r="F4" i="17"/>
  <c r="F3" i="17" s="1"/>
  <c r="D4" i="17"/>
  <c r="D3" i="17" s="1"/>
  <c r="B4" i="17"/>
  <c r="E4" i="17"/>
  <c r="E3" i="17" s="1"/>
  <c r="H6" i="17"/>
  <c r="F6" i="17"/>
  <c r="D6" i="17"/>
  <c r="B6" i="17"/>
  <c r="E6" i="17"/>
  <c r="H8" i="17"/>
  <c r="F8" i="17"/>
  <c r="D8" i="17"/>
  <c r="B8" i="17"/>
  <c r="E8" i="17"/>
  <c r="H10" i="17"/>
  <c r="F10" i="17"/>
  <c r="D10" i="17"/>
  <c r="B10" i="17"/>
  <c r="E10" i="17"/>
  <c r="H12" i="17"/>
  <c r="F12" i="17"/>
  <c r="D12" i="17"/>
  <c r="B12" i="17"/>
  <c r="E12" i="17"/>
  <c r="H4" i="15"/>
  <c r="H3" i="15" s="1"/>
  <c r="F4" i="15"/>
  <c r="F3" i="15" s="1"/>
  <c r="D4" i="15"/>
  <c r="D3" i="15" s="1"/>
  <c r="B4" i="15"/>
  <c r="E4" i="15"/>
  <c r="E3" i="15" s="1"/>
  <c r="H6" i="15"/>
  <c r="F6" i="15"/>
  <c r="D6" i="15"/>
  <c r="B6" i="15"/>
  <c r="E6" i="15"/>
  <c r="H8" i="15"/>
  <c r="F8" i="15"/>
  <c r="D8" i="15"/>
  <c r="B8" i="15"/>
  <c r="E8" i="15"/>
  <c r="H10" i="15"/>
  <c r="F10" i="15"/>
  <c r="D10" i="15"/>
  <c r="B10" i="15"/>
  <c r="E10" i="15"/>
  <c r="H12" i="15"/>
  <c r="F12" i="15"/>
  <c r="D12" i="15"/>
  <c r="B12" i="15"/>
  <c r="E12" i="15"/>
  <c r="C4" i="17"/>
  <c r="C3" i="17" s="1"/>
  <c r="G4" i="17"/>
  <c r="G3" i="17" s="1"/>
  <c r="C6" i="17"/>
  <c r="G6" i="17"/>
  <c r="C8" i="17"/>
  <c r="G8" i="17"/>
  <c r="C10" i="17"/>
  <c r="G10" i="17"/>
  <c r="C12" i="17"/>
  <c r="G12" i="17"/>
  <c r="C14" i="17"/>
  <c r="H4" i="19"/>
  <c r="H3" i="19" s="1"/>
  <c r="F4" i="19"/>
  <c r="F3" i="19" s="1"/>
  <c r="D4" i="19"/>
  <c r="D3" i="19" s="1"/>
  <c r="B4" i="19"/>
  <c r="E4" i="19"/>
  <c r="E3" i="19" s="1"/>
  <c r="H6" i="19"/>
  <c r="F6" i="19"/>
  <c r="D6" i="19"/>
  <c r="B6" i="19"/>
  <c r="E6" i="19"/>
  <c r="H8" i="19"/>
  <c r="F8" i="19"/>
  <c r="D8" i="19"/>
  <c r="B8" i="19"/>
  <c r="E8" i="19"/>
  <c r="H10" i="19"/>
  <c r="F10" i="19"/>
  <c r="D10" i="19"/>
  <c r="B10" i="19"/>
  <c r="G10" i="19"/>
  <c r="E10" i="19"/>
  <c r="C12" i="19"/>
  <c r="E12" i="19"/>
  <c r="G12" i="19"/>
  <c r="C14" i="19"/>
  <c r="C4" i="21"/>
  <c r="C3" i="21" s="1"/>
  <c r="E4" i="21"/>
  <c r="E3" i="21" s="1"/>
  <c r="G4" i="21"/>
  <c r="G3" i="21" s="1"/>
  <c r="C6" i="21"/>
  <c r="E6" i="21"/>
  <c r="H6" i="21"/>
  <c r="H4" i="22"/>
  <c r="H3" i="22" s="1"/>
  <c r="F4" i="22"/>
  <c r="F3" i="22" s="1"/>
  <c r="D4" i="22"/>
  <c r="D3" i="22" s="1"/>
  <c r="B4" i="22"/>
  <c r="E4" i="22"/>
  <c r="E3" i="22" s="1"/>
  <c r="H6" i="22"/>
  <c r="F6" i="22"/>
  <c r="D6" i="22"/>
  <c r="B6" i="22"/>
  <c r="E6" i="22"/>
  <c r="H8" i="22"/>
  <c r="F8" i="22"/>
  <c r="D8" i="22"/>
  <c r="B8" i="22"/>
  <c r="E8" i="22"/>
  <c r="H10" i="22"/>
  <c r="F10" i="22"/>
  <c r="D10" i="22"/>
  <c r="B10" i="22"/>
  <c r="E10" i="22"/>
  <c r="H12" i="22"/>
  <c r="F12" i="22"/>
  <c r="D12" i="22"/>
  <c r="B12" i="22"/>
  <c r="E12" i="22"/>
  <c r="C4" i="14"/>
  <c r="C3" i="14" s="1"/>
  <c r="E4" i="14"/>
  <c r="E3" i="14" s="1"/>
  <c r="C6" i="14"/>
  <c r="E6" i="14"/>
  <c r="C8" i="14"/>
  <c r="E8" i="14"/>
  <c r="C10" i="14"/>
  <c r="E10" i="14"/>
  <c r="C12" i="14"/>
  <c r="E12" i="14"/>
  <c r="C4" i="16"/>
  <c r="C3" i="16" s="1"/>
  <c r="E4" i="16"/>
  <c r="E3" i="16" s="1"/>
  <c r="C6" i="16"/>
  <c r="E6" i="16"/>
  <c r="C8" i="16"/>
  <c r="E8" i="16"/>
  <c r="C10" i="16"/>
  <c r="E10" i="16"/>
  <c r="C12" i="16"/>
  <c r="E12" i="16"/>
  <c r="C4" i="18"/>
  <c r="C3" i="18" s="1"/>
  <c r="E4" i="18"/>
  <c r="E3" i="18" s="1"/>
  <c r="C6" i="18"/>
  <c r="E6" i="18"/>
  <c r="C8" i="18"/>
  <c r="E8" i="18"/>
  <c r="C10" i="18"/>
  <c r="E10" i="18"/>
  <c r="C12" i="18"/>
  <c r="E12" i="18"/>
  <c r="B12" i="19"/>
  <c r="D12" i="19"/>
  <c r="F12" i="19"/>
  <c r="C4" i="20"/>
  <c r="C3" i="20" s="1"/>
  <c r="E4" i="20"/>
  <c r="E3" i="20" s="1"/>
  <c r="C6" i="20"/>
  <c r="E6" i="20"/>
  <c r="C8" i="20"/>
  <c r="E8" i="20"/>
  <c r="C10" i="20"/>
  <c r="E10" i="20"/>
  <c r="C12" i="20"/>
  <c r="E12" i="20"/>
  <c r="B4" i="21"/>
  <c r="D4" i="21"/>
  <c r="D3" i="21" s="1"/>
  <c r="F4" i="21"/>
  <c r="F3" i="21" s="1"/>
  <c r="B6" i="21"/>
  <c r="D6" i="21"/>
  <c r="F6" i="21"/>
  <c r="C4" i="22"/>
  <c r="C3" i="22" s="1"/>
  <c r="G4" i="22"/>
  <c r="G3" i="22" s="1"/>
  <c r="C6" i="22"/>
  <c r="G6" i="22"/>
  <c r="C8" i="22"/>
  <c r="G8" i="22"/>
  <c r="C10" i="22"/>
  <c r="G10" i="22"/>
  <c r="C12" i="22"/>
  <c r="G12" i="22"/>
  <c r="C14" i="22"/>
  <c r="H4" i="24"/>
  <c r="H3" i="24" s="1"/>
  <c r="F4" i="24"/>
  <c r="F3" i="24" s="1"/>
  <c r="D4" i="24"/>
  <c r="D3" i="24" s="1"/>
  <c r="B4" i="24"/>
  <c r="E4" i="24"/>
  <c r="E3" i="24" s="1"/>
  <c r="H6" i="24"/>
  <c r="F6" i="24"/>
  <c r="D6" i="24"/>
  <c r="B6" i="24"/>
  <c r="E6" i="24"/>
  <c r="H8" i="24"/>
  <c r="F8" i="24"/>
  <c r="D8" i="24"/>
  <c r="B8" i="24"/>
  <c r="E8" i="24"/>
  <c r="H10" i="24"/>
  <c r="F10" i="24"/>
  <c r="D10" i="24"/>
  <c r="B10" i="24"/>
  <c r="E10" i="24"/>
  <c r="H12" i="24"/>
  <c r="F12" i="24"/>
  <c r="D12" i="24"/>
  <c r="B12" i="24"/>
  <c r="E12" i="24"/>
  <c r="C8" i="21"/>
  <c r="E8" i="21"/>
  <c r="C10" i="21"/>
  <c r="E10" i="21"/>
  <c r="C12" i="21"/>
  <c r="E12" i="21"/>
  <c r="C4" i="23"/>
  <c r="C3" i="23" s="1"/>
  <c r="E4" i="23"/>
  <c r="E3" i="23" s="1"/>
  <c r="C6" i="23"/>
  <c r="E6" i="23"/>
  <c r="C8" i="23"/>
  <c r="E8" i="23"/>
  <c r="C10" i="23"/>
  <c r="E10" i="23"/>
  <c r="C12" i="23"/>
  <c r="E12" i="23"/>
  <c r="C4" i="25"/>
  <c r="C3" i="25" s="1"/>
  <c r="E4" i="25"/>
  <c r="E3" i="25" s="1"/>
  <c r="C6" i="25"/>
  <c r="E6" i="25"/>
  <c r="C8" i="25"/>
  <c r="E8" i="25"/>
  <c r="C10" i="25"/>
  <c r="E10" i="25"/>
  <c r="C12" i="25"/>
  <c r="E12" i="25"/>
  <c r="B3" i="24"/>
  <c r="B3" i="23"/>
  <c r="B3" i="22"/>
  <c r="B3" i="21"/>
  <c r="B3" i="20"/>
  <c r="B3" i="19" l="1"/>
  <c r="B3" i="18"/>
  <c r="B3" i="17"/>
  <c r="B3" i="16" l="1"/>
  <c r="B3" i="25" l="1"/>
  <c r="B3" i="15" l="1"/>
  <c r="B3" i="14" l="1"/>
</calcChain>
</file>

<file path=xl/sharedStrings.xml><?xml version="1.0" encoding="utf-8"?>
<sst xmlns="http://schemas.openxmlformats.org/spreadsheetml/2006/main" count="28" uniqueCount="6">
  <si>
    <t>Notes</t>
  </si>
  <si>
    <t xml:space="preserve"> </t>
  </si>
  <si>
    <t>Paramètres du Calendrier</t>
  </si>
  <si>
    <t>Année</t>
  </si>
  <si>
    <t>Début de la semaine</t>
  </si>
  <si>
    <t>lundi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</si>
</sst>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34">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6"/>
      <name val="Century Gothic"/>
      <family val="3"/>
      <charset val="128"/>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63">
    <xf numFmtId="0" fontId="0" fillId="0" borderId="0" xfId="0">
      <alignment vertical="top"/>
    </xf>
    <xf numFmtId="0" fontId="13" fillId="0" borderId="0" xfId="0" applyFont="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Border="1" applyAlignment="1">
      <alignment horizontal="left" vertical="top" wrapText="1" indent="1"/>
    </xf>
    <xf numFmtId="0" fontId="16" fillId="0" borderId="0" xfId="0" applyFont="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Border="1" applyAlignment="1">
      <alignment horizontal="left" vertical="top" wrapText="1" indent="1"/>
    </xf>
    <xf numFmtId="166" fontId="15" fillId="0" borderId="9" xfId="12" applyFont="1" applyBorder="1" applyAlignment="1">
      <alignment horizontal="right" indent="1"/>
    </xf>
    <xf numFmtId="166" fontId="15" fillId="0" borderId="11" xfId="12" applyFont="1" applyBorder="1" applyAlignment="1">
      <alignment horizontal="right" indent="1"/>
    </xf>
    <xf numFmtId="166" fontId="15" fillId="0" borderId="9" xfId="13" applyNumberFormat="1" applyFont="1" applyFill="1" applyBorder="1" applyAlignment="1">
      <alignment horizontal="right" vertical="center" wrapText="1" indent="1"/>
    </xf>
    <xf numFmtId="166" fontId="15" fillId="0" borderId="9" xfId="12" applyFont="1" applyBorder="1" applyAlignment="1">
      <alignment horizontal="right" vertical="center" indent="1"/>
    </xf>
    <xf numFmtId="166" fontId="15" fillId="0" borderId="26" xfId="12" applyFont="1" applyBorder="1" applyAlignment="1">
      <alignment horizontal="right" indent="1"/>
    </xf>
    <xf numFmtId="166" fontId="15" fillId="0" borderId="26" xfId="13" applyNumberFormat="1" applyFont="1" applyFill="1" applyBorder="1" applyAlignment="1">
      <alignment horizontal="right" vertical="center" wrapText="1" indent="1"/>
    </xf>
    <xf numFmtId="166" fontId="15" fillId="0" borderId="26" xfId="12" applyFont="1" applyBorder="1" applyAlignment="1">
      <alignment horizontal="right" vertical="center" indent="1"/>
    </xf>
    <xf numFmtId="166" fontId="15" fillId="0" borderId="20" xfId="12" applyFont="1" applyBorder="1" applyAlignment="1">
      <alignment horizontal="right" indent="1"/>
    </xf>
    <xf numFmtId="166" fontId="15" fillId="0" borderId="20" xfId="13" applyNumberFormat="1" applyFont="1" applyFill="1" applyBorder="1" applyAlignment="1">
      <alignment horizontal="right" vertical="center" wrapText="1" indent="1"/>
    </xf>
    <xf numFmtId="166" fontId="15" fillId="0" borderId="20" xfId="12" applyFont="1" applyBorder="1" applyAlignment="1">
      <alignment horizontal="right" vertical="center" indent="1"/>
    </xf>
    <xf numFmtId="166" fontId="15" fillId="0" borderId="14" xfId="12" applyFont="1" applyBorder="1" applyAlignment="1">
      <alignment horizontal="right" indent="1"/>
    </xf>
    <xf numFmtId="166" fontId="15" fillId="0" borderId="14" xfId="13" applyNumberFormat="1" applyFont="1" applyFill="1" applyBorder="1" applyAlignment="1">
      <alignment horizontal="right" vertical="center" wrapText="1" indent="1"/>
    </xf>
    <xf numFmtId="166" fontId="15" fillId="0" borderId="14" xfId="12" applyFont="1" applyBorder="1" applyAlignment="1">
      <alignment horizontal="right" vertical="center"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lignment horizontal="left" vertical="top" wrapText="1" indent="1"/>
    </xf>
    <xf numFmtId="0" fontId="16" fillId="0" borderId="12" xfId="11" applyFont="1" applyFill="1" applyBorder="1">
      <alignment horizontal="left" vertical="top" wrapText="1" indent="1"/>
    </xf>
    <xf numFmtId="0" fontId="17" fillId="6" borderId="0" xfId="15" applyFont="1" applyFill="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lignment horizontal="left" vertical="top" wrapText="1" indent="1"/>
    </xf>
    <xf numFmtId="0" fontId="16" fillId="0" borderId="17" xfId="11" applyFont="1" applyFill="1" applyBorder="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lignment horizontal="left" vertical="top" wrapText="1" indent="1"/>
    </xf>
    <xf numFmtId="0" fontId="16" fillId="0" borderId="23" xfId="11" applyFont="1" applyFill="1" applyBorder="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lignment horizontal="left" vertical="top" wrapText="1" indent="1"/>
    </xf>
    <xf numFmtId="0" fontId="16" fillId="0" borderId="29" xfId="11" applyFont="1" applyFill="1" applyBorder="1">
      <alignment horizontal="left" vertical="top" wrapText="1" indent="1"/>
    </xf>
  </cellXfs>
  <cellStyles count="50">
    <cellStyle name="20% - Colore 1" xfId="29" builtinId="30" customBuiltin="1"/>
    <cellStyle name="20% - Colore 2" xfId="32" builtinId="34" customBuiltin="1"/>
    <cellStyle name="20% - Colore 3" xfId="36" builtinId="38" customBuiltin="1"/>
    <cellStyle name="20% - Colore 4" xfId="40" builtinId="42" customBuiltin="1"/>
    <cellStyle name="20% - Colore 5" xfId="43" builtinId="46" customBuiltin="1"/>
    <cellStyle name="20% - Colore 6" xfId="47" builtinId="50" customBuiltin="1"/>
    <cellStyle name="40% - Colore 1" xfId="1" builtinId="31" customBuiltin="1"/>
    <cellStyle name="40% - Colore 2" xfId="33" builtinId="35" customBuiltin="1"/>
    <cellStyle name="40% - Colore 3" xfId="37" builtinId="39" customBuiltin="1"/>
    <cellStyle name="40% - Colore 4" xfId="41" builtinId="43" customBuiltin="1"/>
    <cellStyle name="40% - Colore 5" xfId="44" builtinId="47" customBuiltin="1"/>
    <cellStyle name="40% - Colore 6" xfId="48" builtinId="51" customBuiltin="1"/>
    <cellStyle name="60% - Colore 1" xfId="30" builtinId="32" customBuiltin="1"/>
    <cellStyle name="60% - Colore 2" xfId="34" builtinId="36" customBuiltin="1"/>
    <cellStyle name="60% - Colore 3" xfId="38" builtinId="40" customBuiltin="1"/>
    <cellStyle name="60% - Colore 4" xfId="42" builtinId="44" customBuiltin="1"/>
    <cellStyle name="60% - Colore 5" xfId="45" builtinId="48" customBuiltin="1"/>
    <cellStyle name="60% - Colore 6" xfId="49" builtinId="52" customBuiltin="1"/>
    <cellStyle name="À bandes" xfId="13" xr:uid="{00000000-0005-0000-0000-000003000000}"/>
    <cellStyle name="Calcolo" xfId="22" builtinId="22" customBuiltin="1"/>
    <cellStyle name="Cella collegata" xfId="23" builtinId="24" customBuiltin="1"/>
    <cellStyle name="Cella da controllare" xfId="24" builtinId="23" customBuiltin="1"/>
    <cellStyle name="Colore 1" xfId="3" builtinId="29" customBuiltin="1"/>
    <cellStyle name="Colore 2" xfId="31" builtinId="33" customBuiltin="1"/>
    <cellStyle name="Colore 3" xfId="35" builtinId="37" customBuiltin="1"/>
    <cellStyle name="Colore 4" xfId="39" builtinId="41" customBuiltin="1"/>
    <cellStyle name="Colore 5" xfId="4" builtinId="45" customBuiltin="1"/>
    <cellStyle name="Colore 6" xfId="46" builtinId="49" customBuiltin="1"/>
    <cellStyle name="Input" xfId="20" builtinId="20" customBuiltin="1"/>
    <cellStyle name="Jour" xfId="12" xr:uid="{00000000-0005-0000-0000-000008000000}"/>
    <cellStyle name="Migliaia" xfId="6" builtinId="3" customBuiltin="1"/>
    <cellStyle name="Migliaia [0]" xfId="7" builtinId="6" customBuiltin="1"/>
    <cellStyle name="Neutrale" xfId="19" builtinId="28" customBuiltin="1"/>
    <cellStyle name="Normale" xfId="0" builtinId="0" customBuiltin="1"/>
    <cellStyle name="Nota" xfId="26" builtinId="10" customBuiltin="1"/>
    <cellStyle name="Output" xfId="21" builtinId="21" customBuiltin="1"/>
    <cellStyle name="Percentuale" xfId="10" builtinId="5" customBuiltin="1"/>
    <cellStyle name="Saisie des paramètres" xfId="14" xr:uid="{00000000-0005-0000-0000-00000F000000}"/>
    <cellStyle name="Testo avviso" xfId="25" builtinId="11" customBuiltin="1"/>
    <cellStyle name="Testo descrittivo" xfId="27" builtinId="53" customBuiltin="1"/>
    <cellStyle name="Titolo" xfId="5" builtinId="15" customBuiltin="1"/>
    <cellStyle name="Titolo 1" xfId="2" builtinId="16" customBuiltin="1"/>
    <cellStyle name="Titolo 2" xfId="15" builtinId="17" customBuiltin="1"/>
    <cellStyle name="Titolo 3" xfId="16" builtinId="18" customBuiltin="1"/>
    <cellStyle name="Titolo 4" xfId="11" builtinId="19" customBuiltin="1"/>
    <cellStyle name="Totale" xfId="28" builtinId="25" customBuiltin="1"/>
    <cellStyle name="Valore non valido" xfId="18" builtinId="27" customBuiltin="1"/>
    <cellStyle name="Valore valido" xfId="17" builtinId="26" customBuiltin="1"/>
    <cellStyle name="Valuta" xfId="8" builtinId="4" customBuiltin="1"/>
    <cellStyle name="Valuta [0]" xfId="9" builtinId="7"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2" name="Image 1" descr="En-tête Printemps&#10;&#10;Photomontage de Word : printemp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3" name="Image 2" descr="En-tête Été&#10;&#10;Photomontage de Word : été">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3" name="Image 2" descr="En-tête Automne&#10;&#10;Photomontage de Word : automn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tabSelected="1" zoomScaleNormal="100" workbookViewId="0">
      <selection activeCell="K6" sqref="K6"/>
    </sheetView>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1" width="17.58203125" style="1" customWidth="1"/>
    <col min="12" max="12" width="21.83203125" style="1" customWidth="1"/>
    <col min="13" max="13" width="1.58203125" style="1" customWidth="1"/>
    <col min="14" max="16384" width="8.75" style="1"/>
  </cols>
  <sheetData>
    <row r="1" spans="2:12" ht="9" customHeight="1">
      <c r="I1" s="1" t="s">
        <v>1</v>
      </c>
    </row>
    <row r="2" spans="2:12" ht="96" customHeight="1">
      <c r="B2" s="42" t="str">
        <f>"Janvier "&amp;AnnéeCalendrier</f>
        <v>Janvier 2024</v>
      </c>
      <c r="C2" s="42"/>
      <c r="D2" s="42"/>
      <c r="E2" s="2"/>
      <c r="F2" s="2"/>
      <c r="G2" s="2"/>
      <c r="H2" s="3"/>
    </row>
    <row r="3" spans="2:12" s="8" customFormat="1" ht="24" customHeight="1">
      <c r="B3" s="5" t="str">
        <f>DébutSemaine</f>
        <v>lundi</v>
      </c>
      <c r="C3" s="6" t="str">
        <f t="shared" ref="C3:H3" si="0">TEXT(C4,"jjjj")</f>
        <v>mardi</v>
      </c>
      <c r="D3" s="6" t="str">
        <f t="shared" si="0"/>
        <v>mercredi</v>
      </c>
      <c r="E3" s="6" t="str">
        <f t="shared" si="0"/>
        <v>jeudi</v>
      </c>
      <c r="F3" s="6" t="str">
        <f t="shared" si="0"/>
        <v>vendredi</v>
      </c>
      <c r="G3" s="6" t="str">
        <f t="shared" si="0"/>
        <v>samedi</v>
      </c>
      <c r="H3" s="7" t="str">
        <f t="shared" si="0"/>
        <v>dimanche</v>
      </c>
      <c r="K3" s="47" t="s">
        <v>2</v>
      </c>
      <c r="L3" s="47"/>
    </row>
    <row r="4" spans="2:12" s="4" customFormat="1" ht="24" customHeight="1">
      <c r="B4" s="29">
        <f t="array" ref="B4:H4">JoursEtSemaines+DATE(AnnéeCalendrier,1,1)-WEEKDAY(DATE(AnnéeCalendrier,1,1),(DébutSemaine="Lundi")+1)+1</f>
        <v>45292</v>
      </c>
      <c r="C4" s="29">
        <v>45293</v>
      </c>
      <c r="D4" s="29">
        <v>45294</v>
      </c>
      <c r="E4" s="29">
        <v>45295</v>
      </c>
      <c r="F4" s="29">
        <v>45296</v>
      </c>
      <c r="G4" s="29">
        <v>45297</v>
      </c>
      <c r="H4" s="30">
        <v>45298</v>
      </c>
      <c r="K4" s="12" t="s">
        <v>3</v>
      </c>
      <c r="L4" s="12" t="s">
        <v>4</v>
      </c>
    </row>
    <row r="5" spans="2:12" s="10" customFormat="1" ht="56.15" customHeight="1">
      <c r="B5" s="9"/>
      <c r="C5" s="9"/>
      <c r="D5" s="9"/>
      <c r="E5" s="9"/>
      <c r="F5" s="9"/>
      <c r="G5" s="9"/>
      <c r="H5" s="9"/>
      <c r="K5" s="13">
        <v>2024</v>
      </c>
      <c r="L5" s="13" t="s">
        <v>5</v>
      </c>
    </row>
    <row r="6" spans="2:12" s="4" customFormat="1" ht="24" customHeight="1">
      <c r="B6" s="31">
        <f t="array" ref="B6:H6">JoursEtSemaines+DATE(AnnéeCalendrier,1,1)-WEEKDAY(DATE(AnnéeCalendrier,1,1),(DébutSemaine="Lundi")+1)+8</f>
        <v>45299</v>
      </c>
      <c r="C6" s="31">
        <v>45300</v>
      </c>
      <c r="D6" s="31">
        <v>45301</v>
      </c>
      <c r="E6" s="31">
        <v>45302</v>
      </c>
      <c r="F6" s="31">
        <v>45303</v>
      </c>
      <c r="G6" s="31">
        <v>45304</v>
      </c>
      <c r="H6" s="31">
        <v>45305</v>
      </c>
    </row>
    <row r="7" spans="2:12" s="10" customFormat="1" ht="56.15" customHeight="1">
      <c r="B7" s="11"/>
      <c r="C7" s="11"/>
      <c r="D7" s="11"/>
      <c r="E7" s="11"/>
      <c r="F7" s="11"/>
      <c r="G7" s="11"/>
      <c r="H7" s="11"/>
    </row>
    <row r="8" spans="2:12" s="4" customFormat="1" ht="24" customHeight="1">
      <c r="B8" s="32">
        <f t="array" ref="B8:H8">JoursEtSemaines+DATE(AnnéeCalendrier,1,1)-WEEKDAY(DATE(AnnéeCalendrier,1,1),(DébutSemaine="Lundi")+1)+15</f>
        <v>45306</v>
      </c>
      <c r="C8" s="32">
        <v>45307</v>
      </c>
      <c r="D8" s="32">
        <v>45308</v>
      </c>
      <c r="E8" s="32">
        <v>45309</v>
      </c>
      <c r="F8" s="32">
        <v>45310</v>
      </c>
      <c r="G8" s="32">
        <v>45311</v>
      </c>
      <c r="H8" s="32">
        <v>45312</v>
      </c>
    </row>
    <row r="9" spans="2:12" s="10" customFormat="1" ht="56.15" customHeight="1">
      <c r="B9" s="9"/>
      <c r="C9" s="9"/>
      <c r="D9" s="9"/>
      <c r="E9" s="9"/>
      <c r="F9" s="9"/>
      <c r="G9" s="9"/>
      <c r="H9" s="9"/>
    </row>
    <row r="10" spans="2:12" s="4" customFormat="1" ht="24" customHeight="1">
      <c r="B10" s="31">
        <f t="array" ref="B10:H10">JoursEtSemaines+DATE(AnnéeCalendrier,1,1)-WEEKDAY(DATE(AnnéeCalendrier,1,1),(DébutSemaine="Lundi")+1)+22</f>
        <v>45313</v>
      </c>
      <c r="C10" s="31">
        <v>45314</v>
      </c>
      <c r="D10" s="31">
        <v>45315</v>
      </c>
      <c r="E10" s="31">
        <v>45316</v>
      </c>
      <c r="F10" s="31">
        <v>45317</v>
      </c>
      <c r="G10" s="31">
        <v>45318</v>
      </c>
      <c r="H10" s="31">
        <v>45319</v>
      </c>
    </row>
    <row r="11" spans="2:12" s="10" customFormat="1" ht="56.15" customHeight="1">
      <c r="B11" s="11"/>
      <c r="C11" s="11"/>
      <c r="D11" s="11"/>
      <c r="E11" s="11"/>
      <c r="F11" s="11"/>
      <c r="G11" s="11"/>
      <c r="H11" s="11"/>
    </row>
    <row r="12" spans="2:12" s="4" customFormat="1" ht="24" customHeight="1">
      <c r="B12" s="32">
        <f t="array" ref="B12:H12">JoursEtSemaines+DATE(AnnéeCalendrier,1,1)-WEEKDAY(DATE(AnnéeCalendrier,1,1),(DébutSemaine="Lundi")+1)+29</f>
        <v>45320</v>
      </c>
      <c r="C12" s="32">
        <v>45321</v>
      </c>
      <c r="D12" s="32">
        <v>45322</v>
      </c>
      <c r="E12" s="32">
        <v>45323</v>
      </c>
      <c r="F12" s="32">
        <v>45324</v>
      </c>
      <c r="G12" s="32">
        <v>45325</v>
      </c>
      <c r="H12" s="32">
        <v>45326</v>
      </c>
    </row>
    <row r="13" spans="2:12" s="10" customFormat="1" ht="56.15" customHeight="1">
      <c r="B13" s="9"/>
      <c r="C13" s="9"/>
      <c r="D13" s="9"/>
      <c r="E13" s="9"/>
      <c r="F13" s="9"/>
      <c r="G13" s="9"/>
      <c r="H13" s="9"/>
    </row>
    <row r="14" spans="2:12" s="4" customFormat="1" ht="24" customHeight="1">
      <c r="B14" s="31">
        <f t="array" ref="B14:C14">JoursEtSemaines+DATE(AnnéeCalendrier,1,1)-WEEKDAY(DATE(AnnéeCalendrier,1,1),(DébutSemaine="Lundi")+1)+36</f>
        <v>45327</v>
      </c>
      <c r="C14" s="31">
        <v>45328</v>
      </c>
      <c r="D14" s="43" t="s">
        <v>0</v>
      </c>
      <c r="E14" s="43"/>
      <c r="F14" s="43"/>
      <c r="G14" s="43"/>
      <c r="H14" s="44"/>
    </row>
    <row r="15" spans="2:12" s="10" customFormat="1" ht="56.15" customHeight="1">
      <c r="B15" s="11"/>
      <c r="C15" s="11"/>
      <c r="D15" s="45"/>
      <c r="E15" s="45"/>
      <c r="F15" s="45"/>
      <c r="G15" s="45"/>
      <c r="H15" s="46"/>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électionnez un jour dans la liste. Sélectionnez ANNULER, puis appuyez sur ALT+FLÈCHE BAS pour choisir un jour dans la liste déroulante." prompt="Sélectionnez le jour de début de la semaine dans cette cellule. Appuyez sur Alt+Bas pour ouvrir la liste déroulante, puis sur Bas et Entrée pour effectuer une sélection" sqref="L5" xr:uid="{00000000-0002-0000-0000-000000000000}">
      <formula1>"dimanche, lundi"</formula1>
    </dataValidation>
    <dataValidation allowBlank="1" showInputMessage="1" showErrorMessage="1" prompt="Créez un calendrier personnalisé d’un mois dans ce classeur. Personnalisez l’année et le jour de début de la semaine pour tous les mois avec cette feuille de calcul Janvier. Chaque mois figure sur une feuille de calcul distincte." sqref="A1" xr:uid="{00000000-0002-0000-0000-000001000000}"/>
    <dataValidation allowBlank="1" showInputMessage="1" showErrorMessage="1" prompt="Entrez l’année dans la cellule ci-dessous." sqref="K4" xr:uid="{00000000-0002-0000-0000-000002000000}"/>
    <dataValidation allowBlank="1" showInputMessage="1" showErrorMessage="1" prompt="Sélectionnez le jour de début de la semaine dans la cellule ci-dessous." sqref="L4" xr:uid="{00000000-0002-0000-0000-000003000000}"/>
    <dataValidation allowBlank="1" showInputMessage="1" showErrorMessage="1" prompt="Entrez l’année dans cette cellule." sqref="K5" xr:uid="{00000000-0002-0000-0000-000004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00000000-0002-0000-0000-000005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000-000006000000}"/>
    <dataValidation allowBlank="1" showInputMessage="1" showErrorMessage="1" prompt="L’année dans cette cellule est automatiquement mise à jour en fonction de l’année entrée dans la cellule K5. Le calendrier ci-dessous inclut les dates des mois précédent et suivant dans une teinte plus claire." sqref="B2:D2" xr:uid="{00000000-0002-0000-0000-000007000000}"/>
    <dataValidation allowBlank="1" showInputMessage="1" showErrorMessage="1" prompt="Jour de la semaine défini automatiquement." sqref="C3:H3" xr:uid="{00000000-0002-0000-0000-000008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000-000009000000}"/>
    <dataValidation allowBlank="1" showInputMessage="1" prompt="Entrez les notes mensuelles dans cette cellule." sqref="D15:H15" xr:uid="{00000000-0002-0000-0000-00000A000000}"/>
    <dataValidation allowBlank="1" showInputMessage="1" prompt="Entrez les notes mensuelles dans la cellule ci-dessous." sqref="D14:H14" xr:uid="{00000000-0002-0000-0000-00000B000000}"/>
    <dataValidation allowBlank="1" showInputMessage="1" showErrorMessage="1" prompt="Entrez l’année et sélectionnez le jour de début du calendrier dans les cellules ci-dessous. Ces cellules Paramètres du calendrier ne s’imprimeront pas."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8" t="str">
        <f>"Octobre "&amp;AnnéeCalendrier</f>
        <v>Octobre 2024</v>
      </c>
      <c r="C2" s="58"/>
      <c r="D2" s="58"/>
      <c r="E2" s="2"/>
      <c r="F2" s="2"/>
      <c r="G2" s="2"/>
      <c r="H2" s="3"/>
    </row>
    <row r="3" spans="2:9" s="8" customFormat="1" ht="24" customHeight="1">
      <c r="B3" s="14" t="str">
        <f>DébutSemaine</f>
        <v>lundi</v>
      </c>
      <c r="C3" s="15" t="str">
        <f t="shared" ref="C3:H3" si="0">TEXT(C4,"jjjj")</f>
        <v>mardi</v>
      </c>
      <c r="D3" s="15" t="str">
        <f t="shared" si="0"/>
        <v>mercredi</v>
      </c>
      <c r="E3" s="15" t="str">
        <f t="shared" si="0"/>
        <v>jeudi</v>
      </c>
      <c r="F3" s="15" t="str">
        <f t="shared" si="0"/>
        <v>vendredi</v>
      </c>
      <c r="G3" s="15" t="str">
        <f t="shared" si="0"/>
        <v>samedi</v>
      </c>
      <c r="H3" s="16" t="str">
        <f t="shared" si="0"/>
        <v>dimanche</v>
      </c>
    </row>
    <row r="4" spans="2:9" s="4" customFormat="1" ht="24" customHeight="1">
      <c r="B4" s="33">
        <f t="array" ref="B4:H4">JoursEtSemaines+DATE(AnnéeCalendrier,10,1)-WEEKDAY(DATE(AnnéeCalendrier,10,1),(DébutSemaine="Lundi")+1)+1</f>
        <v>45565</v>
      </c>
      <c r="C4" s="33">
        <v>45566</v>
      </c>
      <c r="D4" s="33">
        <v>45567</v>
      </c>
      <c r="E4" s="33">
        <v>45568</v>
      </c>
      <c r="F4" s="33">
        <v>45569</v>
      </c>
      <c r="G4" s="33">
        <v>45570</v>
      </c>
      <c r="H4" s="33">
        <v>45571</v>
      </c>
    </row>
    <row r="5" spans="2:9" s="10" customFormat="1" ht="56.15" customHeight="1">
      <c r="B5" s="28"/>
      <c r="C5" s="28"/>
      <c r="D5" s="28"/>
      <c r="E5" s="28"/>
      <c r="F5" s="28"/>
      <c r="G5" s="28"/>
      <c r="H5" s="28"/>
    </row>
    <row r="6" spans="2:9" s="4" customFormat="1" ht="24" customHeight="1">
      <c r="B6" s="34">
        <f t="array" ref="B6:H6">JoursEtSemaines+DATE(AnnéeCalendrier,10,1)-WEEKDAY(DATE(AnnéeCalendrier,10,1),(DébutSemaine="Lundi")+1)+8</f>
        <v>45572</v>
      </c>
      <c r="C6" s="34">
        <v>45573</v>
      </c>
      <c r="D6" s="34">
        <v>45574</v>
      </c>
      <c r="E6" s="34">
        <v>45575</v>
      </c>
      <c r="F6" s="34">
        <v>45576</v>
      </c>
      <c r="G6" s="34">
        <v>45577</v>
      </c>
      <c r="H6" s="34">
        <v>45578</v>
      </c>
    </row>
    <row r="7" spans="2:9" s="10" customFormat="1" ht="56.15" customHeight="1">
      <c r="B7" s="27"/>
      <c r="C7" s="27"/>
      <c r="D7" s="27"/>
      <c r="E7" s="27"/>
      <c r="F7" s="27"/>
      <c r="G7" s="27"/>
      <c r="H7" s="27"/>
    </row>
    <row r="8" spans="2:9" s="4" customFormat="1" ht="24" customHeight="1">
      <c r="B8" s="35">
        <f t="array" ref="B8:H8">JoursEtSemaines+DATE(AnnéeCalendrier,10,1)-WEEKDAY(DATE(AnnéeCalendrier,10,1),(DébutSemaine="Lundi")+1)+15</f>
        <v>45579</v>
      </c>
      <c r="C8" s="35">
        <v>45580</v>
      </c>
      <c r="D8" s="35">
        <v>45581</v>
      </c>
      <c r="E8" s="35">
        <v>45582</v>
      </c>
      <c r="F8" s="35">
        <v>45583</v>
      </c>
      <c r="G8" s="35">
        <v>45584</v>
      </c>
      <c r="H8" s="35">
        <v>45585</v>
      </c>
    </row>
    <row r="9" spans="2:9" s="10" customFormat="1" ht="56.15" customHeight="1">
      <c r="B9" s="28"/>
      <c r="C9" s="28"/>
      <c r="D9" s="28"/>
      <c r="E9" s="28"/>
      <c r="F9" s="28"/>
      <c r="G9" s="28"/>
      <c r="H9" s="28"/>
    </row>
    <row r="10" spans="2:9" s="4" customFormat="1" ht="24" customHeight="1">
      <c r="B10" s="34">
        <f t="array" ref="B10:H10">JoursEtSemaines+DATE(AnnéeCalendrier,10,1)-WEEKDAY(DATE(AnnéeCalendrier,10,1),(DébutSemaine="Lundi")+1)+22</f>
        <v>45586</v>
      </c>
      <c r="C10" s="34">
        <v>45587</v>
      </c>
      <c r="D10" s="34">
        <v>45588</v>
      </c>
      <c r="E10" s="34">
        <v>45589</v>
      </c>
      <c r="F10" s="34">
        <v>45590</v>
      </c>
      <c r="G10" s="34">
        <v>45591</v>
      </c>
      <c r="H10" s="34">
        <v>45592</v>
      </c>
    </row>
    <row r="11" spans="2:9" s="10" customFormat="1" ht="56.15" customHeight="1">
      <c r="B11" s="27"/>
      <c r="C11" s="27"/>
      <c r="D11" s="27"/>
      <c r="E11" s="27"/>
      <c r="F11" s="27"/>
      <c r="G11" s="27"/>
      <c r="H11" s="27"/>
    </row>
    <row r="12" spans="2:9" s="4" customFormat="1" ht="24" customHeight="1">
      <c r="B12" s="35">
        <f t="array" ref="B12:H12">JoursEtSemaines+DATE(AnnéeCalendrier,10,1)-WEEKDAY(DATE(AnnéeCalendrier,10,1),(DébutSemaine="Lundi")+1)+29</f>
        <v>45593</v>
      </c>
      <c r="C12" s="35">
        <v>45594</v>
      </c>
      <c r="D12" s="35">
        <v>45595</v>
      </c>
      <c r="E12" s="35">
        <v>45596</v>
      </c>
      <c r="F12" s="35">
        <v>45597</v>
      </c>
      <c r="G12" s="35">
        <v>45598</v>
      </c>
      <c r="H12" s="35">
        <v>45599</v>
      </c>
    </row>
    <row r="13" spans="2:9" s="10" customFormat="1" ht="56.15" customHeight="1">
      <c r="B13" s="28"/>
      <c r="C13" s="28"/>
      <c r="D13" s="28"/>
      <c r="E13" s="28"/>
      <c r="F13" s="28"/>
      <c r="G13" s="28"/>
      <c r="H13" s="28"/>
    </row>
    <row r="14" spans="2:9" s="4" customFormat="1" ht="24" customHeight="1">
      <c r="B14" s="34">
        <f t="array" ref="B14:C14">JoursEtSemaines+DATE(AnnéeCalendrier,10,1)-WEEKDAY(DATE(AnnéeCalendrier,10,1),(DébutSemaine="Lundi")+1)+36</f>
        <v>45600</v>
      </c>
      <c r="C14" s="34">
        <v>45601</v>
      </c>
      <c r="D14" s="59" t="s">
        <v>0</v>
      </c>
      <c r="E14" s="59"/>
      <c r="F14" s="59"/>
      <c r="G14" s="59"/>
      <c r="H14" s="60"/>
    </row>
    <row r="15" spans="2:9" s="10" customFormat="1" ht="56.15" customHeight="1">
      <c r="B15" s="27"/>
      <c r="C15" s="27"/>
      <c r="D15" s="61"/>
      <c r="E15" s="61"/>
      <c r="F15" s="61"/>
      <c r="G15" s="61"/>
      <c r="H15" s="62"/>
    </row>
  </sheetData>
  <mergeCells count="3">
    <mergeCell ref="B2:D2"/>
    <mergeCell ref="D14:H14"/>
    <mergeCell ref="D15:H15"/>
  </mergeCells>
  <phoneticPr fontId="33"/>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Jour de la semaine défini automatiquement." sqref="C3:H3" xr:uid="{00000000-0002-0000-0900-000000000000}"/>
    <dataValidation allowBlank="1" showInputMessage="1" showErrorMessage="1" prompt="Calendrier du mois d’octobre" sqref="A1" xr:uid="{00000000-0002-0000-09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9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900-000003000000}"/>
    <dataValidation allowBlank="1" showInputMessage="1" prompt="Entrez les notes mensuelles dans la cellule ci-dessous." sqref="D14:H14" xr:uid="{00000000-0002-0000-0900-000004000000}"/>
    <dataValidation allowBlank="1" showInputMessage="1" prompt="Entrez les notes mensuelles dans cette cellule." sqref="D15:H15" xr:uid="{00000000-0002-0000-09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9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900-000007000000}"/>
  </dataValidations>
  <printOptions horizontalCentered="1"/>
  <pageMargins left="0.25" right="0.25" top="0.5" bottom="0.5" header="0.3" footer="0.3"/>
  <pageSetup paperSize="9" scale="93"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8" t="str">
        <f>"Novembre "&amp;AnnéeCalendrier</f>
        <v>Novembre 2024</v>
      </c>
      <c r="C2" s="58"/>
      <c r="D2" s="58"/>
      <c r="E2" s="2"/>
      <c r="F2" s="2"/>
      <c r="G2" s="2"/>
      <c r="H2" s="3"/>
    </row>
    <row r="3" spans="2:9" s="8" customFormat="1" ht="24" customHeight="1">
      <c r="B3" s="14" t="str">
        <f>DébutSemaine</f>
        <v>lundi</v>
      </c>
      <c r="C3" s="15" t="str">
        <f t="shared" ref="C3:H3" si="0">TEXT(C4,"jjjj")</f>
        <v>mardi</v>
      </c>
      <c r="D3" s="15" t="str">
        <f t="shared" si="0"/>
        <v>mercredi</v>
      </c>
      <c r="E3" s="15" t="str">
        <f t="shared" si="0"/>
        <v>jeudi</v>
      </c>
      <c r="F3" s="15" t="str">
        <f t="shared" si="0"/>
        <v>vendredi</v>
      </c>
      <c r="G3" s="15" t="str">
        <f t="shared" si="0"/>
        <v>samedi</v>
      </c>
      <c r="H3" s="16" t="str">
        <f t="shared" si="0"/>
        <v>dimanche</v>
      </c>
    </row>
    <row r="4" spans="2:9" s="4" customFormat="1" ht="24" customHeight="1">
      <c r="B4" s="33">
        <f t="array" ref="B4:H4">JoursEtSemaines+DATE(AnnéeCalendrier,11,1)-WEEKDAY(DATE(AnnéeCalendrier,11,1),(DébutSemaine="Lundi")+1)+1</f>
        <v>45593</v>
      </c>
      <c r="C4" s="33">
        <v>45594</v>
      </c>
      <c r="D4" s="33">
        <v>45595</v>
      </c>
      <c r="E4" s="33">
        <v>45596</v>
      </c>
      <c r="F4" s="33">
        <v>45597</v>
      </c>
      <c r="G4" s="33">
        <v>45598</v>
      </c>
      <c r="H4" s="33">
        <v>45599</v>
      </c>
    </row>
    <row r="5" spans="2:9" s="10" customFormat="1" ht="56.15" customHeight="1">
      <c r="B5" s="28"/>
      <c r="C5" s="28"/>
      <c r="D5" s="28"/>
      <c r="E5" s="28"/>
      <c r="F5" s="28"/>
      <c r="G5" s="28"/>
      <c r="H5" s="28"/>
    </row>
    <row r="6" spans="2:9" s="4" customFormat="1" ht="24" customHeight="1">
      <c r="B6" s="34">
        <f t="array" ref="B6:H6">JoursEtSemaines+DATE(AnnéeCalendrier,11,1)-WEEKDAY(DATE(AnnéeCalendrier,11,1),(DébutSemaine="Lundi")+1)+8</f>
        <v>45600</v>
      </c>
      <c r="C6" s="34">
        <v>45601</v>
      </c>
      <c r="D6" s="34">
        <v>45602</v>
      </c>
      <c r="E6" s="34">
        <v>45603</v>
      </c>
      <c r="F6" s="34">
        <v>45604</v>
      </c>
      <c r="G6" s="34">
        <v>45605</v>
      </c>
      <c r="H6" s="34">
        <v>45606</v>
      </c>
    </row>
    <row r="7" spans="2:9" s="10" customFormat="1" ht="56.15" customHeight="1">
      <c r="B7" s="27"/>
      <c r="C7" s="27"/>
      <c r="D7" s="27"/>
      <c r="E7" s="27"/>
      <c r="F7" s="27"/>
      <c r="G7" s="27"/>
      <c r="H7" s="27"/>
    </row>
    <row r="8" spans="2:9" s="4" customFormat="1" ht="24" customHeight="1">
      <c r="B8" s="35">
        <f t="array" ref="B8:H8">JoursEtSemaines+DATE(AnnéeCalendrier,11,1)-WEEKDAY(DATE(AnnéeCalendrier,11,1),(DébutSemaine="Lundi")+1)+15</f>
        <v>45607</v>
      </c>
      <c r="C8" s="35">
        <v>45608</v>
      </c>
      <c r="D8" s="35">
        <v>45609</v>
      </c>
      <c r="E8" s="35">
        <v>45610</v>
      </c>
      <c r="F8" s="35">
        <v>45611</v>
      </c>
      <c r="G8" s="35">
        <v>45612</v>
      </c>
      <c r="H8" s="35">
        <v>45613</v>
      </c>
    </row>
    <row r="9" spans="2:9" s="10" customFormat="1" ht="56.15" customHeight="1">
      <c r="B9" s="28"/>
      <c r="C9" s="28"/>
      <c r="D9" s="28"/>
      <c r="E9" s="28"/>
      <c r="F9" s="28"/>
      <c r="G9" s="28"/>
      <c r="H9" s="28"/>
    </row>
    <row r="10" spans="2:9" s="4" customFormat="1" ht="24" customHeight="1">
      <c r="B10" s="34">
        <f t="array" ref="B10:H10">JoursEtSemaines+DATE(AnnéeCalendrier,11,1)-WEEKDAY(DATE(AnnéeCalendrier,11,1),(DébutSemaine="Lundi")+1)+22</f>
        <v>45614</v>
      </c>
      <c r="C10" s="34">
        <v>45615</v>
      </c>
      <c r="D10" s="34">
        <v>45616</v>
      </c>
      <c r="E10" s="34">
        <v>45617</v>
      </c>
      <c r="F10" s="34">
        <v>45618</v>
      </c>
      <c r="G10" s="34">
        <v>45619</v>
      </c>
      <c r="H10" s="34">
        <v>45620</v>
      </c>
    </row>
    <row r="11" spans="2:9" s="10" customFormat="1" ht="56.15" customHeight="1">
      <c r="B11" s="27"/>
      <c r="C11" s="27"/>
      <c r="D11" s="27"/>
      <c r="E11" s="27"/>
      <c r="F11" s="27"/>
      <c r="G11" s="27"/>
      <c r="H11" s="27"/>
    </row>
    <row r="12" spans="2:9" s="4" customFormat="1" ht="24" customHeight="1">
      <c r="B12" s="35">
        <f t="array" ref="B12:H12">JoursEtSemaines+DATE(AnnéeCalendrier,11,1)-WEEKDAY(DATE(AnnéeCalendrier,11,1),(DébutSemaine="Lundi")+1)+29</f>
        <v>45621</v>
      </c>
      <c r="C12" s="35">
        <v>45622</v>
      </c>
      <c r="D12" s="35">
        <v>45623</v>
      </c>
      <c r="E12" s="35">
        <v>45624</v>
      </c>
      <c r="F12" s="35">
        <v>45625</v>
      </c>
      <c r="G12" s="35">
        <v>45626</v>
      </c>
      <c r="H12" s="35">
        <v>45627</v>
      </c>
    </row>
    <row r="13" spans="2:9" s="10" customFormat="1" ht="56.15" customHeight="1">
      <c r="B13" s="28"/>
      <c r="C13" s="28"/>
      <c r="D13" s="28"/>
      <c r="E13" s="28"/>
      <c r="F13" s="28"/>
      <c r="G13" s="28"/>
      <c r="H13" s="28"/>
    </row>
    <row r="14" spans="2:9" s="4" customFormat="1" ht="24" customHeight="1">
      <c r="B14" s="34">
        <f t="array" ref="B14:C14">JoursEtSemaines+DATE(AnnéeCalendrier,11,1)-WEEKDAY(DATE(AnnéeCalendrier,11,1),(DébutSemaine="Lundi")+1)+36</f>
        <v>45628</v>
      </c>
      <c r="C14" s="34">
        <v>45629</v>
      </c>
      <c r="D14" s="59" t="s">
        <v>0</v>
      </c>
      <c r="E14" s="59"/>
      <c r="F14" s="59"/>
      <c r="G14" s="59"/>
      <c r="H14" s="60"/>
    </row>
    <row r="15" spans="2:9" s="10" customFormat="1" ht="56.15" customHeight="1">
      <c r="B15" s="27"/>
      <c r="C15" s="27"/>
      <c r="D15" s="61"/>
      <c r="E15" s="61"/>
      <c r="F15" s="61"/>
      <c r="G15" s="61"/>
      <c r="H15" s="62"/>
    </row>
  </sheetData>
  <mergeCells count="3">
    <mergeCell ref="B2:D2"/>
    <mergeCell ref="D14:H14"/>
    <mergeCell ref="D15:H15"/>
  </mergeCells>
  <phoneticPr fontId="33"/>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Jour de la semaine défini automatiquement." sqref="C3:H3" xr:uid="{00000000-0002-0000-0A00-000000000000}"/>
    <dataValidation allowBlank="1" showInputMessage="1" showErrorMessage="1" prompt="Calendrier du mois de novembre" sqref="A1" xr:uid="{00000000-0002-0000-0A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A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A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A00-000004000000}"/>
    <dataValidation allowBlank="1" showInputMessage="1" prompt="Entrez les notes mensuelles dans cette cellule." sqref="D15:H15" xr:uid="{00000000-0002-0000-0A00-000005000000}"/>
    <dataValidation allowBlank="1" showInputMessage="1" prompt="Entrez les notes mensuelles dans la cellule ci-dessous." sqref="D14:H14" xr:uid="{00000000-0002-0000-0A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A00-000007000000}"/>
  </dataValidations>
  <printOptions horizontalCentered="1"/>
  <pageMargins left="0.25" right="0.25" top="0.5" bottom="0.5" header="0.3" footer="0.3"/>
  <pageSetup paperSize="9" scale="93"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42" t="str">
        <f>"Décembre "&amp;AnnéeCalendrier</f>
        <v>Décembre 2024</v>
      </c>
      <c r="C2" s="42"/>
      <c r="D2" s="42"/>
      <c r="E2" s="2"/>
      <c r="F2" s="2"/>
      <c r="G2" s="2"/>
      <c r="H2" s="3"/>
    </row>
    <row r="3" spans="2:9" s="8" customFormat="1" ht="24" customHeight="1">
      <c r="B3" s="5" t="str">
        <f>DébutSemaine</f>
        <v>lundi</v>
      </c>
      <c r="C3" s="6" t="str">
        <f t="shared" ref="C3:H3" si="0">TEXT(C4,"jjjj")</f>
        <v>mardi</v>
      </c>
      <c r="D3" s="6" t="str">
        <f t="shared" si="0"/>
        <v>mercredi</v>
      </c>
      <c r="E3" s="6" t="str">
        <f t="shared" si="0"/>
        <v>jeudi</v>
      </c>
      <c r="F3" s="6" t="str">
        <f t="shared" si="0"/>
        <v>vendredi</v>
      </c>
      <c r="G3" s="6" t="str">
        <f t="shared" si="0"/>
        <v>samedi</v>
      </c>
      <c r="H3" s="7" t="str">
        <f t="shared" si="0"/>
        <v>dimanche</v>
      </c>
    </row>
    <row r="4" spans="2:9" s="4" customFormat="1" ht="24" customHeight="1">
      <c r="B4" s="29">
        <f t="array" ref="B4:H4">JoursEtSemaines+DATE(AnnéeCalendrier,12,1)-WEEKDAY(DATE(AnnéeCalendrier,12,1),(DébutSemaine="Lundi")+1)+1</f>
        <v>45621</v>
      </c>
      <c r="C4" s="29">
        <v>45622</v>
      </c>
      <c r="D4" s="29">
        <v>45623</v>
      </c>
      <c r="E4" s="29">
        <v>45624</v>
      </c>
      <c r="F4" s="29">
        <v>45625</v>
      </c>
      <c r="G4" s="29">
        <v>45626</v>
      </c>
      <c r="H4" s="30">
        <v>45627</v>
      </c>
    </row>
    <row r="5" spans="2:9" s="10" customFormat="1" ht="56.15" customHeight="1">
      <c r="B5" s="9"/>
      <c r="C5" s="9"/>
      <c r="D5" s="9"/>
      <c r="E5" s="9"/>
      <c r="F5" s="9"/>
      <c r="G5" s="9"/>
      <c r="H5" s="9"/>
    </row>
    <row r="6" spans="2:9" s="4" customFormat="1" ht="24" customHeight="1">
      <c r="B6" s="31">
        <f t="array" ref="B6:H6">JoursEtSemaines+DATE(AnnéeCalendrier,12,1)-WEEKDAY(DATE(AnnéeCalendrier,12,1),(DébutSemaine="Lundi")+1)+8</f>
        <v>45628</v>
      </c>
      <c r="C6" s="31">
        <v>45629</v>
      </c>
      <c r="D6" s="31">
        <v>45630</v>
      </c>
      <c r="E6" s="31">
        <v>45631</v>
      </c>
      <c r="F6" s="31">
        <v>45632</v>
      </c>
      <c r="G6" s="31">
        <v>45633</v>
      </c>
      <c r="H6" s="31">
        <v>45634</v>
      </c>
    </row>
    <row r="7" spans="2:9" s="10" customFormat="1" ht="56.15" customHeight="1">
      <c r="B7" s="11"/>
      <c r="C7" s="11"/>
      <c r="D7" s="11"/>
      <c r="E7" s="11"/>
      <c r="F7" s="11"/>
      <c r="G7" s="11"/>
      <c r="H7" s="11"/>
    </row>
    <row r="8" spans="2:9" s="4" customFormat="1" ht="24" customHeight="1">
      <c r="B8" s="32">
        <f t="array" ref="B8:H8">JoursEtSemaines+DATE(AnnéeCalendrier,12,1)-WEEKDAY(DATE(AnnéeCalendrier,12,1),(DébutSemaine="Lundi")+1)+15</f>
        <v>45635</v>
      </c>
      <c r="C8" s="32">
        <v>45636</v>
      </c>
      <c r="D8" s="32">
        <v>45637</v>
      </c>
      <c r="E8" s="32">
        <v>45638</v>
      </c>
      <c r="F8" s="32">
        <v>45639</v>
      </c>
      <c r="G8" s="32">
        <v>45640</v>
      </c>
      <c r="H8" s="32">
        <v>45641</v>
      </c>
    </row>
    <row r="9" spans="2:9" s="10" customFormat="1" ht="56.15" customHeight="1">
      <c r="B9" s="9"/>
      <c r="C9" s="9"/>
      <c r="D9" s="9"/>
      <c r="E9" s="9"/>
      <c r="F9" s="9"/>
      <c r="G9" s="9"/>
      <c r="H9" s="9"/>
    </row>
    <row r="10" spans="2:9" s="4" customFormat="1" ht="24" customHeight="1">
      <c r="B10" s="31">
        <f t="array" ref="B10:H10">JoursEtSemaines+DATE(AnnéeCalendrier,12,1)-WEEKDAY(DATE(AnnéeCalendrier,12,1),(DébutSemaine="Lundi")+1)+22</f>
        <v>45642</v>
      </c>
      <c r="C10" s="31">
        <v>45643</v>
      </c>
      <c r="D10" s="31">
        <v>45644</v>
      </c>
      <c r="E10" s="31">
        <v>45645</v>
      </c>
      <c r="F10" s="31">
        <v>45646</v>
      </c>
      <c r="G10" s="31">
        <v>45647</v>
      </c>
      <c r="H10" s="31">
        <v>45648</v>
      </c>
    </row>
    <row r="11" spans="2:9" s="10" customFormat="1" ht="56.15" customHeight="1">
      <c r="B11" s="11"/>
      <c r="C11" s="11"/>
      <c r="D11" s="11"/>
      <c r="E11" s="11"/>
      <c r="F11" s="11"/>
      <c r="G11" s="11"/>
      <c r="H11" s="11"/>
    </row>
    <row r="12" spans="2:9" s="4" customFormat="1" ht="24" customHeight="1">
      <c r="B12" s="32">
        <f t="array" ref="B12:H12">JoursEtSemaines+DATE(AnnéeCalendrier,12,1)-WEEKDAY(DATE(AnnéeCalendrier,12,1),(DébutSemaine="Lundi")+1)+29</f>
        <v>45649</v>
      </c>
      <c r="C12" s="32">
        <v>45650</v>
      </c>
      <c r="D12" s="32">
        <v>45651</v>
      </c>
      <c r="E12" s="32">
        <v>45652</v>
      </c>
      <c r="F12" s="32">
        <v>45653</v>
      </c>
      <c r="G12" s="32">
        <v>45654</v>
      </c>
      <c r="H12" s="32">
        <v>45655</v>
      </c>
    </row>
    <row r="13" spans="2:9" s="10" customFormat="1" ht="56.15" customHeight="1">
      <c r="B13" s="9"/>
      <c r="C13" s="9"/>
      <c r="D13" s="9"/>
      <c r="E13" s="9"/>
      <c r="F13" s="9"/>
      <c r="G13" s="9"/>
      <c r="H13" s="9"/>
    </row>
    <row r="14" spans="2:9" s="4" customFormat="1" ht="24" customHeight="1">
      <c r="B14" s="31">
        <f t="array" ref="B14:C14">JoursEtSemaines+DATE(AnnéeCalendrier,12,1)-WEEKDAY(DATE(AnnéeCalendrier,12,1),(DébutSemaine="Lundi")+1)+36</f>
        <v>45656</v>
      </c>
      <c r="C14" s="31">
        <v>45657</v>
      </c>
      <c r="D14" s="43" t="s">
        <v>0</v>
      </c>
      <c r="E14" s="43"/>
      <c r="F14" s="43"/>
      <c r="G14" s="43"/>
      <c r="H14" s="44"/>
    </row>
    <row r="15" spans="2:9" s="10" customFormat="1" ht="56.15" customHeight="1">
      <c r="B15" s="11"/>
      <c r="C15" s="11"/>
      <c r="D15" s="45"/>
      <c r="E15" s="45"/>
      <c r="F15" s="45"/>
      <c r="G15" s="45"/>
      <c r="H15" s="46"/>
    </row>
  </sheetData>
  <mergeCells count="3">
    <mergeCell ref="B2:D2"/>
    <mergeCell ref="D14:H14"/>
    <mergeCell ref="D15:H15"/>
  </mergeCells>
  <phoneticPr fontId="33"/>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Jour de la semaine défini automatiquement." sqref="C3:H3" xr:uid="{00000000-0002-0000-0B00-000000000000}"/>
    <dataValidation allowBlank="1" showInputMessage="1" showErrorMessage="1" prompt="Calendrier du mois de décembre" sqref="A1" xr:uid="{00000000-0002-0000-0B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B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B00-000003000000}"/>
    <dataValidation allowBlank="1" showInputMessage="1" prompt="Entrez les notes mensuelles dans la cellule ci-dessous." sqref="D14:H14" xr:uid="{00000000-0002-0000-0B00-000004000000}"/>
    <dataValidation allowBlank="1" showInputMessage="1" prompt="Entrez les notes mensuelles dans cette cellule." sqref="D15:H15" xr:uid="{00000000-0002-0000-0B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B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B00-000007000000}"/>
  </dataValidations>
  <printOptions horizontalCentered="1"/>
  <pageMargins left="0.25" right="0.25" top="0.5" bottom="0.5" header="0.3" footer="0.3"/>
  <pageSetup paperSize="9" scale="93"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zoomScaleNormal="10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42" t="str">
        <f>"Février "&amp;AnnéeCalendrier</f>
        <v>Février 2024</v>
      </c>
      <c r="C2" s="42"/>
      <c r="D2" s="42"/>
      <c r="E2" s="2"/>
      <c r="F2" s="2"/>
      <c r="G2" s="2"/>
      <c r="H2" s="3"/>
    </row>
    <row r="3" spans="2:9" s="8" customFormat="1" ht="24" customHeight="1">
      <c r="B3" s="5" t="str">
        <f>DébutSemaine</f>
        <v>lundi</v>
      </c>
      <c r="C3" s="6" t="str">
        <f t="shared" ref="C3:H3" si="0">TEXT(C4,"jjjj")</f>
        <v>mardi</v>
      </c>
      <c r="D3" s="6" t="str">
        <f t="shared" si="0"/>
        <v>mercredi</v>
      </c>
      <c r="E3" s="6" t="str">
        <f t="shared" si="0"/>
        <v>jeudi</v>
      </c>
      <c r="F3" s="6" t="str">
        <f t="shared" si="0"/>
        <v>vendredi</v>
      </c>
      <c r="G3" s="6" t="str">
        <f t="shared" si="0"/>
        <v>samedi</v>
      </c>
      <c r="H3" s="7" t="str">
        <f t="shared" si="0"/>
        <v>dimanche</v>
      </c>
    </row>
    <row r="4" spans="2:9" s="4" customFormat="1" ht="24" customHeight="1">
      <c r="B4" s="29">
        <f t="array" ref="B4:H4">JoursEtSemaines+DATE(AnnéeCalendrier,2,1)-WEEKDAY(DATE(AnnéeCalendrier,2,1),(DébutSemaine="Lundi")+1)+1</f>
        <v>45320</v>
      </c>
      <c r="C4" s="29">
        <v>45321</v>
      </c>
      <c r="D4" s="29">
        <v>45322</v>
      </c>
      <c r="E4" s="29">
        <v>45323</v>
      </c>
      <c r="F4" s="29">
        <v>45324</v>
      </c>
      <c r="G4" s="29">
        <v>45325</v>
      </c>
      <c r="H4" s="30">
        <v>45326</v>
      </c>
    </row>
    <row r="5" spans="2:9" s="10" customFormat="1" ht="56.15" customHeight="1">
      <c r="B5" s="9"/>
      <c r="C5" s="9"/>
      <c r="D5" s="9"/>
      <c r="E5" s="9"/>
      <c r="F5" s="9"/>
      <c r="G5" s="9"/>
      <c r="H5" s="9"/>
    </row>
    <row r="6" spans="2:9" s="4" customFormat="1" ht="24" customHeight="1">
      <c r="B6" s="31">
        <f t="array" ref="B6:H6">JoursEtSemaines+DATE(AnnéeCalendrier,2,1)-WEEKDAY(DATE(AnnéeCalendrier,2,1),(DébutSemaine="Lundi")+1)+8</f>
        <v>45327</v>
      </c>
      <c r="C6" s="31">
        <v>45328</v>
      </c>
      <c r="D6" s="31">
        <v>45329</v>
      </c>
      <c r="E6" s="31">
        <v>45330</v>
      </c>
      <c r="F6" s="31">
        <v>45331</v>
      </c>
      <c r="G6" s="31">
        <v>45332</v>
      </c>
      <c r="H6" s="31">
        <v>45333</v>
      </c>
    </row>
    <row r="7" spans="2:9" s="10" customFormat="1" ht="56.15" customHeight="1">
      <c r="B7" s="11"/>
      <c r="C7" s="11"/>
      <c r="D7" s="11"/>
      <c r="E7" s="11"/>
      <c r="F7" s="11"/>
      <c r="G7" s="11"/>
      <c r="H7" s="11"/>
    </row>
    <row r="8" spans="2:9" s="4" customFormat="1" ht="24" customHeight="1">
      <c r="B8" s="32">
        <f t="array" ref="B8:H8">JoursEtSemaines+DATE(AnnéeCalendrier,2,1)-WEEKDAY(DATE(AnnéeCalendrier,2,1),(DébutSemaine="Lundi")+1)+15</f>
        <v>45334</v>
      </c>
      <c r="C8" s="32">
        <v>45335</v>
      </c>
      <c r="D8" s="32">
        <v>45336</v>
      </c>
      <c r="E8" s="32">
        <v>45337</v>
      </c>
      <c r="F8" s="32">
        <v>45338</v>
      </c>
      <c r="G8" s="32">
        <v>45339</v>
      </c>
      <c r="H8" s="32">
        <v>45340</v>
      </c>
    </row>
    <row r="9" spans="2:9" s="10" customFormat="1" ht="56.15" customHeight="1">
      <c r="B9" s="9"/>
      <c r="C9" s="9"/>
      <c r="D9" s="9"/>
      <c r="E9" s="9"/>
      <c r="F9" s="9"/>
      <c r="G9" s="9"/>
      <c r="H9" s="9"/>
    </row>
    <row r="10" spans="2:9" s="4" customFormat="1" ht="24" customHeight="1">
      <c r="B10" s="31">
        <f t="array" ref="B10:H10">JoursEtSemaines+DATE(AnnéeCalendrier,2,1)-WEEKDAY(DATE(AnnéeCalendrier,2,1),(DébutSemaine="Lundi")+1)+22</f>
        <v>45341</v>
      </c>
      <c r="C10" s="31">
        <v>45342</v>
      </c>
      <c r="D10" s="31">
        <v>45343</v>
      </c>
      <c r="E10" s="31">
        <v>45344</v>
      </c>
      <c r="F10" s="31">
        <v>45345</v>
      </c>
      <c r="G10" s="31">
        <v>45346</v>
      </c>
      <c r="H10" s="31">
        <v>45347</v>
      </c>
    </row>
    <row r="11" spans="2:9" s="10" customFormat="1" ht="56.15" customHeight="1">
      <c r="B11" s="11"/>
      <c r="C11" s="11"/>
      <c r="D11" s="11"/>
      <c r="E11" s="11"/>
      <c r="F11" s="11"/>
      <c r="G11" s="11"/>
      <c r="H11" s="11"/>
    </row>
    <row r="12" spans="2:9" s="4" customFormat="1" ht="24" customHeight="1">
      <c r="B12" s="32">
        <f t="array" ref="B12:H12">JoursEtSemaines+DATE(AnnéeCalendrier,2,1)-WEEKDAY(DATE(AnnéeCalendrier,2,1),(DébutSemaine="Lundi")+1)+29</f>
        <v>45348</v>
      </c>
      <c r="C12" s="32">
        <v>45349</v>
      </c>
      <c r="D12" s="32">
        <v>45350</v>
      </c>
      <c r="E12" s="32">
        <v>45351</v>
      </c>
      <c r="F12" s="32">
        <v>45352</v>
      </c>
      <c r="G12" s="32">
        <v>45353</v>
      </c>
      <c r="H12" s="32">
        <v>45354</v>
      </c>
    </row>
    <row r="13" spans="2:9" s="10" customFormat="1" ht="56.15" customHeight="1">
      <c r="B13" s="9"/>
      <c r="C13" s="9"/>
      <c r="D13" s="9"/>
      <c r="E13" s="9"/>
      <c r="F13" s="9"/>
      <c r="G13" s="9"/>
      <c r="H13" s="9"/>
    </row>
    <row r="14" spans="2:9" s="4" customFormat="1" ht="24" customHeight="1">
      <c r="B14" s="31">
        <f t="array" ref="B14:C14">JoursEtSemaines+DATE(AnnéeCalendrier,2,1)-WEEKDAY(DATE(AnnéeCalendrier,2,1),(DébutSemaine="Lundi")+1)+36</f>
        <v>45355</v>
      </c>
      <c r="C14" s="31">
        <v>45356</v>
      </c>
      <c r="D14" s="43" t="s">
        <v>0</v>
      </c>
      <c r="E14" s="43"/>
      <c r="F14" s="43"/>
      <c r="G14" s="43"/>
      <c r="H14" s="44"/>
    </row>
    <row r="15" spans="2:9" s="10" customFormat="1" ht="56.15" customHeight="1">
      <c r="B15" s="11"/>
      <c r="C15" s="11"/>
      <c r="D15" s="45"/>
      <c r="E15" s="45"/>
      <c r="F15" s="45"/>
      <c r="G15" s="45"/>
      <c r="H15" s="46"/>
    </row>
  </sheetData>
  <mergeCells count="3">
    <mergeCell ref="B2:D2"/>
    <mergeCell ref="D14:H14"/>
    <mergeCell ref="D15:H15"/>
  </mergeCells>
  <phoneticPr fontId="33"/>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Jour de la semaine défini automatiquement." sqref="C3:H3" xr:uid="{00000000-0002-0000-01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100-000001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100-000002000000}"/>
    <dataValidation allowBlank="1" showInputMessage="1" showErrorMessage="1" prompt="Calendrier du mois de février" sqref="A1" xr:uid="{00000000-0002-0000-0100-000003000000}"/>
    <dataValidation allowBlank="1" showInputMessage="1" prompt="Entrez les notes mensuelles dans la cellule ci-dessous." sqref="D14:H14" xr:uid="{00000000-0002-0000-0100-000004000000}"/>
    <dataValidation allowBlank="1" showInputMessage="1" prompt="Entrez les notes mensuelles dans cette cellule." sqref="D15:H15" xr:uid="{00000000-0002-0000-01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1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100-000007000000}"/>
  </dataValidations>
  <printOptions horizontalCentered="1"/>
  <pageMargins left="0.25" right="0.25" top="0.5" bottom="0.5" header="0.3" footer="0.3"/>
  <pageSetup paperSize="9" scale="93"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zoomScaleNormal="10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48" t="str">
        <f>"Mars "&amp;AnnéeCalendrier</f>
        <v>Mars 2024</v>
      </c>
      <c r="C2" s="48"/>
      <c r="D2" s="48"/>
      <c r="E2" s="2"/>
      <c r="F2" s="2"/>
      <c r="G2" s="2"/>
      <c r="H2" s="3"/>
    </row>
    <row r="3" spans="2:9" s="8" customFormat="1" ht="24" customHeight="1">
      <c r="B3" s="17" t="str">
        <f>DébutSemaine</f>
        <v>lundi</v>
      </c>
      <c r="C3" s="18" t="str">
        <f t="shared" ref="C3:H3" si="0">TEXT(C4,"jjjj")</f>
        <v>mardi</v>
      </c>
      <c r="D3" s="18" t="str">
        <f t="shared" si="0"/>
        <v>mercredi</v>
      </c>
      <c r="E3" s="18" t="str">
        <f t="shared" si="0"/>
        <v>jeudi</v>
      </c>
      <c r="F3" s="18" t="str">
        <f t="shared" si="0"/>
        <v>vendredi</v>
      </c>
      <c r="G3" s="18" t="str">
        <f t="shared" si="0"/>
        <v>samedi</v>
      </c>
      <c r="H3" s="19" t="str">
        <f t="shared" si="0"/>
        <v>dimanche</v>
      </c>
    </row>
    <row r="4" spans="2:9" s="4" customFormat="1" ht="24" customHeight="1">
      <c r="B4" s="39">
        <f t="array" ref="B4:H4">JoursEtSemaines+DATE(AnnéeCalendrier,3,1)-WEEKDAY(DATE(AnnéeCalendrier,3,1),(DébutSemaine="Lundi")+1)+1</f>
        <v>45348</v>
      </c>
      <c r="C4" s="39">
        <v>45349</v>
      </c>
      <c r="D4" s="39">
        <v>45350</v>
      </c>
      <c r="E4" s="39">
        <v>45351</v>
      </c>
      <c r="F4" s="39">
        <v>45352</v>
      </c>
      <c r="G4" s="39">
        <v>45353</v>
      </c>
      <c r="H4" s="39">
        <v>45354</v>
      </c>
    </row>
    <row r="5" spans="2:9" s="10" customFormat="1" ht="56.15" customHeight="1">
      <c r="B5" s="21"/>
      <c r="C5" s="21"/>
      <c r="D5" s="21"/>
      <c r="E5" s="21"/>
      <c r="F5" s="21"/>
      <c r="G5" s="21"/>
      <c r="H5" s="21"/>
    </row>
    <row r="6" spans="2:9" s="4" customFormat="1" ht="24" customHeight="1">
      <c r="B6" s="40">
        <f t="array" ref="B6:H6">JoursEtSemaines+DATE(AnnéeCalendrier,3,1)-WEEKDAY(DATE(AnnéeCalendrier,3,1),(DébutSemaine="Lundi")+1)+8</f>
        <v>45355</v>
      </c>
      <c r="C6" s="40">
        <v>45356</v>
      </c>
      <c r="D6" s="40">
        <v>45357</v>
      </c>
      <c r="E6" s="40">
        <v>45358</v>
      </c>
      <c r="F6" s="40">
        <v>45359</v>
      </c>
      <c r="G6" s="40">
        <v>45360</v>
      </c>
      <c r="H6" s="40">
        <v>45361</v>
      </c>
    </row>
    <row r="7" spans="2:9" s="10" customFormat="1" ht="56.15" customHeight="1">
      <c r="B7" s="20"/>
      <c r="C7" s="20"/>
      <c r="D7" s="20"/>
      <c r="E7" s="20"/>
      <c r="F7" s="20"/>
      <c r="G7" s="20"/>
      <c r="H7" s="20"/>
    </row>
    <row r="8" spans="2:9" s="4" customFormat="1" ht="24" customHeight="1">
      <c r="B8" s="41">
        <f t="array" ref="B8:H8">JoursEtSemaines+DATE(AnnéeCalendrier,3,1)-WEEKDAY(DATE(AnnéeCalendrier,3,1),(DébutSemaine="Lundi")+1)+15</f>
        <v>45362</v>
      </c>
      <c r="C8" s="41">
        <v>45363</v>
      </c>
      <c r="D8" s="41">
        <v>45364</v>
      </c>
      <c r="E8" s="41">
        <v>45365</v>
      </c>
      <c r="F8" s="41">
        <v>45366</v>
      </c>
      <c r="G8" s="41">
        <v>45367</v>
      </c>
      <c r="H8" s="41">
        <v>45368</v>
      </c>
    </row>
    <row r="9" spans="2:9" s="10" customFormat="1" ht="56.15" customHeight="1">
      <c r="B9" s="21"/>
      <c r="C9" s="21"/>
      <c r="D9" s="21"/>
      <c r="E9" s="21"/>
      <c r="F9" s="21"/>
      <c r="G9" s="21"/>
      <c r="H9" s="21"/>
    </row>
    <row r="10" spans="2:9" s="4" customFormat="1" ht="24" customHeight="1">
      <c r="B10" s="40">
        <f t="array" ref="B10:H10">JoursEtSemaines+DATE(AnnéeCalendrier,3,1)-WEEKDAY(DATE(AnnéeCalendrier,3,1),(DébutSemaine="Lundi")+1)+22</f>
        <v>45369</v>
      </c>
      <c r="C10" s="40">
        <v>45370</v>
      </c>
      <c r="D10" s="40">
        <v>45371</v>
      </c>
      <c r="E10" s="40">
        <v>45372</v>
      </c>
      <c r="F10" s="40">
        <v>45373</v>
      </c>
      <c r="G10" s="40">
        <v>45374</v>
      </c>
      <c r="H10" s="40">
        <v>45375</v>
      </c>
    </row>
    <row r="11" spans="2:9" s="10" customFormat="1" ht="56.15" customHeight="1">
      <c r="B11" s="20"/>
      <c r="C11" s="20"/>
      <c r="D11" s="20"/>
      <c r="E11" s="20"/>
      <c r="F11" s="20"/>
      <c r="G11" s="20"/>
      <c r="H11" s="20"/>
    </row>
    <row r="12" spans="2:9" s="4" customFormat="1" ht="24" customHeight="1">
      <c r="B12" s="41">
        <f t="array" ref="B12:H12">JoursEtSemaines+DATE(AnnéeCalendrier,3,1)-WEEKDAY(DATE(AnnéeCalendrier,3,1),(DébutSemaine="Lundi")+1)+29</f>
        <v>45376</v>
      </c>
      <c r="C12" s="41">
        <v>45377</v>
      </c>
      <c r="D12" s="41">
        <v>45378</v>
      </c>
      <c r="E12" s="41">
        <v>45379</v>
      </c>
      <c r="F12" s="41">
        <v>45380</v>
      </c>
      <c r="G12" s="41">
        <v>45381</v>
      </c>
      <c r="H12" s="41">
        <v>45382</v>
      </c>
    </row>
    <row r="13" spans="2:9" s="10" customFormat="1" ht="56.15" customHeight="1">
      <c r="B13" s="21"/>
      <c r="C13" s="21"/>
      <c r="D13" s="21"/>
      <c r="E13" s="21"/>
      <c r="F13" s="21"/>
      <c r="G13" s="21"/>
      <c r="H13" s="21"/>
    </row>
    <row r="14" spans="2:9" s="4" customFormat="1" ht="24" customHeight="1">
      <c r="B14" s="40">
        <f t="array" ref="B14:C14">JoursEtSemaines+DATE(AnnéeCalendrier,3,1)-WEEKDAY(DATE(AnnéeCalendrier,3,1),(DébutSemaine="Lundi")+1)+36</f>
        <v>45383</v>
      </c>
      <c r="C14" s="40">
        <v>45384</v>
      </c>
      <c r="D14" s="49" t="s">
        <v>0</v>
      </c>
      <c r="E14" s="49"/>
      <c r="F14" s="49"/>
      <c r="G14" s="49"/>
      <c r="H14" s="50"/>
    </row>
    <row r="15" spans="2:9" s="10" customFormat="1" ht="56.15" customHeight="1">
      <c r="B15" s="20"/>
      <c r="C15" s="20"/>
      <c r="D15" s="51"/>
      <c r="E15" s="51"/>
      <c r="F15" s="51"/>
      <c r="G15" s="51"/>
      <c r="H15" s="52"/>
    </row>
  </sheetData>
  <mergeCells count="3">
    <mergeCell ref="B2:D2"/>
    <mergeCell ref="D14:H14"/>
    <mergeCell ref="D15:H15"/>
  </mergeCells>
  <phoneticPr fontId="33"/>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Calendrier du mois de mars" sqref="A1" xr:uid="{00000000-0002-0000-02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200-000001000000}"/>
    <dataValidation allowBlank="1" showInputMessage="1" showErrorMessage="1" prompt="Jour de la semaine défini automatiquement." sqref="C3:H3" xr:uid="{00000000-0002-0000-02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2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200-000004000000}"/>
    <dataValidation allowBlank="1" showInputMessage="1" prompt="Entrez les notes mensuelles dans cette cellule." sqref="D15:H15" xr:uid="{00000000-0002-0000-0200-000005000000}"/>
    <dataValidation allowBlank="1" showInputMessage="1" prompt="Entrez les notes mensuelles dans la cellule ci-dessous." sqref="D14:H14" xr:uid="{00000000-0002-0000-02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200-000007000000}"/>
  </dataValidations>
  <printOptions horizontalCentered="1"/>
  <pageMargins left="0.25" right="0.25" top="0.5" bottom="0.5" header="0.3" footer="0.3"/>
  <pageSetup paperSize="9" scale="93"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48" t="str">
        <f>"Avril "&amp;AnnéeCalendrier</f>
        <v>Avril 2024</v>
      </c>
      <c r="C2" s="48"/>
      <c r="D2" s="48"/>
      <c r="E2" s="2"/>
      <c r="F2" s="2"/>
      <c r="G2" s="2"/>
      <c r="H2" s="3"/>
    </row>
    <row r="3" spans="2:9" s="8" customFormat="1" ht="24" customHeight="1">
      <c r="B3" s="17" t="str">
        <f>DébutSemaine</f>
        <v>lundi</v>
      </c>
      <c r="C3" s="18" t="str">
        <f t="shared" ref="C3:H3" si="0">TEXT(C4,"jjjj")</f>
        <v>mardi</v>
      </c>
      <c r="D3" s="18" t="str">
        <f t="shared" si="0"/>
        <v>mercredi</v>
      </c>
      <c r="E3" s="18" t="str">
        <f t="shared" si="0"/>
        <v>jeudi</v>
      </c>
      <c r="F3" s="18" t="str">
        <f t="shared" si="0"/>
        <v>vendredi</v>
      </c>
      <c r="G3" s="18" t="str">
        <f t="shared" si="0"/>
        <v>samedi</v>
      </c>
      <c r="H3" s="19" t="str">
        <f t="shared" si="0"/>
        <v>dimanche</v>
      </c>
    </row>
    <row r="4" spans="2:9" s="4" customFormat="1" ht="24" customHeight="1">
      <c r="B4" s="39">
        <f t="array" ref="B4:H4">JoursEtSemaines+DATE(AnnéeCalendrier,4,1)-WEEKDAY(DATE(AnnéeCalendrier,4,1),(DébutSemaine="Lundi")+1)+1</f>
        <v>45383</v>
      </c>
      <c r="C4" s="39">
        <v>45384</v>
      </c>
      <c r="D4" s="39">
        <v>45385</v>
      </c>
      <c r="E4" s="39">
        <v>45386</v>
      </c>
      <c r="F4" s="39">
        <v>45387</v>
      </c>
      <c r="G4" s="39">
        <v>45388</v>
      </c>
      <c r="H4" s="39">
        <v>45389</v>
      </c>
    </row>
    <row r="5" spans="2:9" s="10" customFormat="1" ht="56.15" customHeight="1">
      <c r="B5" s="21"/>
      <c r="C5" s="21"/>
      <c r="D5" s="21"/>
      <c r="E5" s="21"/>
      <c r="F5" s="21"/>
      <c r="G5" s="21"/>
      <c r="H5" s="21"/>
    </row>
    <row r="6" spans="2:9" s="4" customFormat="1" ht="24" customHeight="1">
      <c r="B6" s="40">
        <f t="array" ref="B6:H6">JoursEtSemaines+DATE(AnnéeCalendrier,4,1)-WEEKDAY(DATE(AnnéeCalendrier,4,1),(DébutSemaine="Lundi")+1)+8</f>
        <v>45390</v>
      </c>
      <c r="C6" s="40">
        <v>45391</v>
      </c>
      <c r="D6" s="40">
        <v>45392</v>
      </c>
      <c r="E6" s="40">
        <v>45393</v>
      </c>
      <c r="F6" s="40">
        <v>45394</v>
      </c>
      <c r="G6" s="40">
        <v>45395</v>
      </c>
      <c r="H6" s="40">
        <v>45396</v>
      </c>
    </row>
    <row r="7" spans="2:9" s="10" customFormat="1" ht="56.15" customHeight="1">
      <c r="B7" s="20"/>
      <c r="C7" s="20"/>
      <c r="D7" s="20"/>
      <c r="E7" s="20"/>
      <c r="F7" s="20"/>
      <c r="G7" s="20"/>
      <c r="H7" s="20"/>
    </row>
    <row r="8" spans="2:9" s="4" customFormat="1" ht="24" customHeight="1">
      <c r="B8" s="41">
        <f t="array" ref="B8:H8">JoursEtSemaines+DATE(AnnéeCalendrier,4,1)-WEEKDAY(DATE(AnnéeCalendrier,4,1),(DébutSemaine="Lundi")+1)+15</f>
        <v>45397</v>
      </c>
      <c r="C8" s="41">
        <v>45398</v>
      </c>
      <c r="D8" s="41">
        <v>45399</v>
      </c>
      <c r="E8" s="41">
        <v>45400</v>
      </c>
      <c r="F8" s="41">
        <v>45401</v>
      </c>
      <c r="G8" s="41">
        <v>45402</v>
      </c>
      <c r="H8" s="41">
        <v>45403</v>
      </c>
    </row>
    <row r="9" spans="2:9" s="10" customFormat="1" ht="56.15" customHeight="1">
      <c r="B9" s="21"/>
      <c r="C9" s="21"/>
      <c r="D9" s="21"/>
      <c r="E9" s="21"/>
      <c r="F9" s="21"/>
      <c r="G9" s="21"/>
      <c r="H9" s="21"/>
    </row>
    <row r="10" spans="2:9" s="4" customFormat="1" ht="24" customHeight="1">
      <c r="B10" s="40">
        <f t="array" ref="B10:H10">JoursEtSemaines+DATE(AnnéeCalendrier,4,1)-WEEKDAY(DATE(AnnéeCalendrier,4,1),(DébutSemaine="Lundi")+1)+22</f>
        <v>45404</v>
      </c>
      <c r="C10" s="40">
        <v>45405</v>
      </c>
      <c r="D10" s="40">
        <v>45406</v>
      </c>
      <c r="E10" s="40">
        <v>45407</v>
      </c>
      <c r="F10" s="40">
        <v>45408</v>
      </c>
      <c r="G10" s="40">
        <v>45409</v>
      </c>
      <c r="H10" s="40">
        <v>45410</v>
      </c>
    </row>
    <row r="11" spans="2:9" s="10" customFormat="1" ht="56.15" customHeight="1">
      <c r="B11" s="20"/>
      <c r="C11" s="20"/>
      <c r="D11" s="20"/>
      <c r="E11" s="20"/>
      <c r="F11" s="20"/>
      <c r="G11" s="20"/>
      <c r="H11" s="20"/>
    </row>
    <row r="12" spans="2:9" s="4" customFormat="1" ht="24" customHeight="1">
      <c r="B12" s="41">
        <f t="array" ref="B12:H12">JoursEtSemaines+DATE(AnnéeCalendrier,4,1)-WEEKDAY(DATE(AnnéeCalendrier,4,1),(DébutSemaine="Lundi")+1)+29</f>
        <v>45411</v>
      </c>
      <c r="C12" s="41">
        <v>45412</v>
      </c>
      <c r="D12" s="41">
        <v>45413</v>
      </c>
      <c r="E12" s="41">
        <v>45414</v>
      </c>
      <c r="F12" s="41">
        <v>45415</v>
      </c>
      <c r="G12" s="41">
        <v>45416</v>
      </c>
      <c r="H12" s="41">
        <v>45417</v>
      </c>
    </row>
    <row r="13" spans="2:9" s="10" customFormat="1" ht="56.15" customHeight="1">
      <c r="B13" s="21"/>
      <c r="C13" s="21"/>
      <c r="D13" s="21"/>
      <c r="E13" s="21"/>
      <c r="F13" s="21"/>
      <c r="G13" s="21"/>
      <c r="H13" s="21"/>
    </row>
    <row r="14" spans="2:9" s="4" customFormat="1" ht="24" customHeight="1">
      <c r="B14" s="40">
        <f t="array" ref="B14:C14">JoursEtSemaines+DATE(AnnéeCalendrier,4,1)-WEEKDAY(DATE(AnnéeCalendrier,4,1),(DébutSemaine="Lundi")+1)+36</f>
        <v>45418</v>
      </c>
      <c r="C14" s="40">
        <v>45419</v>
      </c>
      <c r="D14" s="49" t="s">
        <v>0</v>
      </c>
      <c r="E14" s="49"/>
      <c r="F14" s="49"/>
      <c r="G14" s="49"/>
      <c r="H14" s="50"/>
    </row>
    <row r="15" spans="2:9" s="10" customFormat="1" ht="56.15" customHeight="1">
      <c r="B15" s="20"/>
      <c r="C15" s="20"/>
      <c r="D15" s="51"/>
      <c r="E15" s="51"/>
      <c r="F15" s="51"/>
      <c r="G15" s="51"/>
      <c r="H15" s="52"/>
    </row>
  </sheetData>
  <mergeCells count="3">
    <mergeCell ref="B2:D2"/>
    <mergeCell ref="D14:H14"/>
    <mergeCell ref="D15:H15"/>
  </mergeCells>
  <phoneticPr fontId="33"/>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Jour de la semaine défini automatiquement." sqref="C3:H3" xr:uid="{00000000-0002-0000-03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300-000001000000}"/>
    <dataValidation allowBlank="1" showInputMessage="1" showErrorMessage="1" prompt="Calendrier du mois d’avril" sqref="A1" xr:uid="{00000000-0002-0000-03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300-000003000000}"/>
    <dataValidation allowBlank="1" showInputMessage="1" prompt="Entrez les notes mensuelles dans la cellule ci-dessous." sqref="D14:H14" xr:uid="{00000000-0002-0000-0300-000004000000}"/>
    <dataValidation allowBlank="1" showInputMessage="1" prompt="Entrez les notes mensuelles dans cette cellule." sqref="D15:H15" xr:uid="{00000000-0002-0000-03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3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300-000007000000}"/>
  </dataValidations>
  <printOptions horizontalCentered="1"/>
  <pageMargins left="0.25" right="0.25" top="0.5" bottom="0.5" header="0.3" footer="0.3"/>
  <pageSetup paperSize="9" scale="93"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48" t="str">
        <f>"Mai "&amp;AnnéeCalendrier</f>
        <v>Mai 2024</v>
      </c>
      <c r="C2" s="48"/>
      <c r="D2" s="48"/>
      <c r="E2" s="2"/>
      <c r="F2" s="2"/>
      <c r="G2" s="2"/>
      <c r="H2" s="3"/>
    </row>
    <row r="3" spans="2:9" s="8" customFormat="1" ht="24" customHeight="1">
      <c r="B3" s="17" t="str">
        <f>DébutSemaine</f>
        <v>lundi</v>
      </c>
      <c r="C3" s="18" t="str">
        <f t="shared" ref="C3:H3" si="0">TEXT(C4,"jjjj")</f>
        <v>mardi</v>
      </c>
      <c r="D3" s="18" t="str">
        <f t="shared" si="0"/>
        <v>mercredi</v>
      </c>
      <c r="E3" s="18" t="str">
        <f t="shared" si="0"/>
        <v>jeudi</v>
      </c>
      <c r="F3" s="18" t="str">
        <f t="shared" si="0"/>
        <v>vendredi</v>
      </c>
      <c r="G3" s="18" t="str">
        <f t="shared" si="0"/>
        <v>samedi</v>
      </c>
      <c r="H3" s="19" t="str">
        <f t="shared" si="0"/>
        <v>dimanche</v>
      </c>
    </row>
    <row r="4" spans="2:9" s="4" customFormat="1" ht="24" customHeight="1">
      <c r="B4" s="39">
        <f t="array" ref="B4:H4">JoursEtSemaines+DATE(AnnéeCalendrier,5,1)-WEEKDAY(DATE(AnnéeCalendrier,5,1),(DébutSemaine="Lundi")+1)+1</f>
        <v>45411</v>
      </c>
      <c r="C4" s="39">
        <v>45412</v>
      </c>
      <c r="D4" s="39">
        <v>45413</v>
      </c>
      <c r="E4" s="39">
        <v>45414</v>
      </c>
      <c r="F4" s="39">
        <v>45415</v>
      </c>
      <c r="G4" s="39">
        <v>45416</v>
      </c>
      <c r="H4" s="39">
        <v>45417</v>
      </c>
    </row>
    <row r="5" spans="2:9" s="10" customFormat="1" ht="56.15" customHeight="1">
      <c r="B5" s="21"/>
      <c r="C5" s="21"/>
      <c r="D5" s="21"/>
      <c r="E5" s="21"/>
      <c r="F5" s="21"/>
      <c r="G5" s="21"/>
      <c r="H5" s="21"/>
    </row>
    <row r="6" spans="2:9" s="4" customFormat="1" ht="24" customHeight="1">
      <c r="B6" s="40">
        <f t="array" ref="B6:H6">JoursEtSemaines+DATE(AnnéeCalendrier,5,1)-WEEKDAY(DATE(AnnéeCalendrier,5,1),(DébutSemaine="Lundi")+1)+8</f>
        <v>45418</v>
      </c>
      <c r="C6" s="40">
        <v>45419</v>
      </c>
      <c r="D6" s="40">
        <v>45420</v>
      </c>
      <c r="E6" s="40">
        <v>45421</v>
      </c>
      <c r="F6" s="40">
        <v>45422</v>
      </c>
      <c r="G6" s="40">
        <v>45423</v>
      </c>
      <c r="H6" s="40">
        <v>45424</v>
      </c>
    </row>
    <row r="7" spans="2:9" s="10" customFormat="1" ht="56.15" customHeight="1">
      <c r="B7" s="20"/>
      <c r="C7" s="20"/>
      <c r="D7" s="20"/>
      <c r="E7" s="20"/>
      <c r="F7" s="20"/>
      <c r="G7" s="20"/>
      <c r="H7" s="20"/>
    </row>
    <row r="8" spans="2:9" s="4" customFormat="1" ht="24" customHeight="1">
      <c r="B8" s="41">
        <f t="array" ref="B8:H8">JoursEtSemaines+DATE(AnnéeCalendrier,5,1)-WEEKDAY(DATE(AnnéeCalendrier,5,1),(DébutSemaine="Lundi")+1)+15</f>
        <v>45425</v>
      </c>
      <c r="C8" s="41">
        <v>45426</v>
      </c>
      <c r="D8" s="41">
        <v>45427</v>
      </c>
      <c r="E8" s="41">
        <v>45428</v>
      </c>
      <c r="F8" s="41">
        <v>45429</v>
      </c>
      <c r="G8" s="41">
        <v>45430</v>
      </c>
      <c r="H8" s="41">
        <v>45431</v>
      </c>
    </row>
    <row r="9" spans="2:9" s="10" customFormat="1" ht="56.15" customHeight="1">
      <c r="B9" s="21"/>
      <c r="C9" s="21"/>
      <c r="D9" s="21"/>
      <c r="E9" s="21"/>
      <c r="F9" s="21"/>
      <c r="G9" s="21"/>
      <c r="H9" s="21"/>
    </row>
    <row r="10" spans="2:9" s="4" customFormat="1" ht="24" customHeight="1">
      <c r="B10" s="40">
        <f t="array" ref="B10:H10">JoursEtSemaines+DATE(AnnéeCalendrier,5,1)-WEEKDAY(DATE(AnnéeCalendrier,5,1),(DébutSemaine="Lundi")+1)+22</f>
        <v>45432</v>
      </c>
      <c r="C10" s="40">
        <v>45433</v>
      </c>
      <c r="D10" s="40">
        <v>45434</v>
      </c>
      <c r="E10" s="40">
        <v>45435</v>
      </c>
      <c r="F10" s="40">
        <v>45436</v>
      </c>
      <c r="G10" s="40">
        <v>45437</v>
      </c>
      <c r="H10" s="40">
        <v>45438</v>
      </c>
    </row>
    <row r="11" spans="2:9" s="10" customFormat="1" ht="56.15" customHeight="1">
      <c r="B11" s="20"/>
      <c r="C11" s="20"/>
      <c r="D11" s="20"/>
      <c r="E11" s="20"/>
      <c r="F11" s="20"/>
      <c r="G11" s="20"/>
      <c r="H11" s="20"/>
    </row>
    <row r="12" spans="2:9" s="4" customFormat="1" ht="24" customHeight="1">
      <c r="B12" s="41">
        <f t="array" ref="B12:H12">JoursEtSemaines+DATE(AnnéeCalendrier,5,1)-WEEKDAY(DATE(AnnéeCalendrier,5,1),(DébutSemaine="Lundi")+1)+29</f>
        <v>45439</v>
      </c>
      <c r="C12" s="41">
        <v>45440</v>
      </c>
      <c r="D12" s="41">
        <v>45441</v>
      </c>
      <c r="E12" s="41">
        <v>45442</v>
      </c>
      <c r="F12" s="41">
        <v>45443</v>
      </c>
      <c r="G12" s="41">
        <v>45444</v>
      </c>
      <c r="H12" s="41">
        <v>45445</v>
      </c>
    </row>
    <row r="13" spans="2:9" s="10" customFormat="1" ht="56.15" customHeight="1">
      <c r="B13" s="21"/>
      <c r="C13" s="21"/>
      <c r="D13" s="21"/>
      <c r="E13" s="21"/>
      <c r="F13" s="21"/>
      <c r="G13" s="21"/>
      <c r="H13" s="21"/>
    </row>
    <row r="14" spans="2:9" s="4" customFormat="1" ht="24" customHeight="1">
      <c r="B14" s="40">
        <f t="array" ref="B14:C14">JoursEtSemaines+DATE(AnnéeCalendrier,5,1)-WEEKDAY(DATE(AnnéeCalendrier,5,1),(DébutSemaine="Lundi")+1)+36</f>
        <v>45446</v>
      </c>
      <c r="C14" s="40">
        <v>45447</v>
      </c>
      <c r="D14" s="49" t="s">
        <v>0</v>
      </c>
      <c r="E14" s="49"/>
      <c r="F14" s="49"/>
      <c r="G14" s="49"/>
      <c r="H14" s="50"/>
    </row>
    <row r="15" spans="2:9" s="10" customFormat="1" ht="56.15" customHeight="1">
      <c r="B15" s="20"/>
      <c r="C15" s="20"/>
      <c r="D15" s="51"/>
      <c r="E15" s="51"/>
      <c r="F15" s="51"/>
      <c r="G15" s="51"/>
      <c r="H15" s="52"/>
    </row>
  </sheetData>
  <mergeCells count="3">
    <mergeCell ref="B2:D2"/>
    <mergeCell ref="D14:H14"/>
    <mergeCell ref="D15:H15"/>
  </mergeCells>
  <phoneticPr fontId="33"/>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Jour de la semaine défini automatiquement." sqref="C3:H3" xr:uid="{00000000-0002-0000-04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400-000001000000}"/>
    <dataValidation allowBlank="1" showInputMessage="1" showErrorMessage="1" prompt="Calendrier du mois de mai" sqref="A1" xr:uid="{00000000-0002-0000-04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4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400-000004000000}"/>
    <dataValidation allowBlank="1" showInputMessage="1" prompt="Entrez les notes mensuelles dans cette cellule." sqref="D15:H15" xr:uid="{00000000-0002-0000-0400-000005000000}"/>
    <dataValidation allowBlank="1" showInputMessage="1" prompt="Entrez les notes mensuelles dans la cellule ci-dessous." sqref="D14:H14" xr:uid="{00000000-0002-0000-04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400-000007000000}"/>
  </dataValidations>
  <printOptions horizontalCentered="1"/>
  <pageMargins left="0.25" right="0.25" top="0.5" bottom="0.5" header="0.3" footer="0.3"/>
  <pageSetup paperSize="9" scale="93"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zoomScaleNormal="10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3" t="str">
        <f>"Juin "&amp;AnnéeCalendrier</f>
        <v>Juin 2024</v>
      </c>
      <c r="C2" s="53"/>
      <c r="D2" s="53"/>
      <c r="E2" s="2"/>
      <c r="F2" s="2"/>
      <c r="G2" s="2"/>
      <c r="H2" s="3"/>
    </row>
    <row r="3" spans="2:9" s="8" customFormat="1" ht="24" customHeight="1">
      <c r="B3" s="22" t="str">
        <f>DébutSemaine</f>
        <v>lundi</v>
      </c>
      <c r="C3" s="23" t="str">
        <f t="shared" ref="C3:H3" si="0">TEXT(C4,"jjjj")</f>
        <v>mardi</v>
      </c>
      <c r="D3" s="23" t="str">
        <f t="shared" si="0"/>
        <v>mercredi</v>
      </c>
      <c r="E3" s="23" t="str">
        <f t="shared" si="0"/>
        <v>jeudi</v>
      </c>
      <c r="F3" s="23" t="str">
        <f t="shared" si="0"/>
        <v>vendredi</v>
      </c>
      <c r="G3" s="23" t="str">
        <f t="shared" si="0"/>
        <v>samedi</v>
      </c>
      <c r="H3" s="24" t="str">
        <f t="shared" si="0"/>
        <v>dimanche</v>
      </c>
    </row>
    <row r="4" spans="2:9" s="4" customFormat="1" ht="24" customHeight="1">
      <c r="B4" s="36">
        <f t="array" ref="B4:H4">JoursEtSemaines+DATE(AnnéeCalendrier,6,1)-WEEKDAY(DATE(AnnéeCalendrier,6,1),(DébutSemaine="Lundi")+1)+1</f>
        <v>45439</v>
      </c>
      <c r="C4" s="36">
        <v>45440</v>
      </c>
      <c r="D4" s="36">
        <v>45441</v>
      </c>
      <c r="E4" s="36">
        <v>45442</v>
      </c>
      <c r="F4" s="36">
        <v>45443</v>
      </c>
      <c r="G4" s="36">
        <v>45444</v>
      </c>
      <c r="H4" s="36">
        <v>45445</v>
      </c>
    </row>
    <row r="5" spans="2:9" s="10" customFormat="1" ht="56.15" customHeight="1">
      <c r="B5" s="26"/>
      <c r="C5" s="26"/>
      <c r="D5" s="26"/>
      <c r="E5" s="26"/>
      <c r="F5" s="26"/>
      <c r="G5" s="26"/>
      <c r="H5" s="26"/>
    </row>
    <row r="6" spans="2:9" s="4" customFormat="1" ht="24" customHeight="1">
      <c r="B6" s="37">
        <f t="array" ref="B6:H6">JoursEtSemaines+DATE(AnnéeCalendrier,6,1)-WEEKDAY(DATE(AnnéeCalendrier,6,1),(DébutSemaine="Lundi")+1)+8</f>
        <v>45446</v>
      </c>
      <c r="C6" s="37">
        <v>45447</v>
      </c>
      <c r="D6" s="37">
        <v>45448</v>
      </c>
      <c r="E6" s="37">
        <v>45449</v>
      </c>
      <c r="F6" s="37">
        <v>45450</v>
      </c>
      <c r="G6" s="37">
        <v>45451</v>
      </c>
      <c r="H6" s="37">
        <v>45452</v>
      </c>
    </row>
    <row r="7" spans="2:9" s="10" customFormat="1" ht="56.15" customHeight="1">
      <c r="B7" s="25"/>
      <c r="C7" s="25"/>
      <c r="D7" s="25"/>
      <c r="E7" s="25"/>
      <c r="F7" s="25"/>
      <c r="G7" s="25"/>
      <c r="H7" s="25"/>
    </row>
    <row r="8" spans="2:9" s="4" customFormat="1" ht="24" customHeight="1">
      <c r="B8" s="38">
        <f t="array" ref="B8:H8">JoursEtSemaines+DATE(AnnéeCalendrier,6,1)-WEEKDAY(DATE(AnnéeCalendrier,6,1),(DébutSemaine="Lundi")+1)+15</f>
        <v>45453</v>
      </c>
      <c r="C8" s="38">
        <v>45454</v>
      </c>
      <c r="D8" s="38">
        <v>45455</v>
      </c>
      <c r="E8" s="38">
        <v>45456</v>
      </c>
      <c r="F8" s="38">
        <v>45457</v>
      </c>
      <c r="G8" s="38">
        <v>45458</v>
      </c>
      <c r="H8" s="38">
        <v>45459</v>
      </c>
    </row>
    <row r="9" spans="2:9" s="10" customFormat="1" ht="56.15" customHeight="1">
      <c r="B9" s="26"/>
      <c r="C9" s="26"/>
      <c r="D9" s="26"/>
      <c r="E9" s="26"/>
      <c r="F9" s="26"/>
      <c r="G9" s="26"/>
      <c r="H9" s="26"/>
    </row>
    <row r="10" spans="2:9" s="4" customFormat="1" ht="24" customHeight="1">
      <c r="B10" s="37">
        <f t="array" ref="B10:H10">JoursEtSemaines+DATE(AnnéeCalendrier,6,1)-WEEKDAY(DATE(AnnéeCalendrier,6,1),(DébutSemaine="Lundi")+1)+22</f>
        <v>45460</v>
      </c>
      <c r="C10" s="37">
        <v>45461</v>
      </c>
      <c r="D10" s="37">
        <v>45462</v>
      </c>
      <c r="E10" s="37">
        <v>45463</v>
      </c>
      <c r="F10" s="37">
        <v>45464</v>
      </c>
      <c r="G10" s="37">
        <v>45465</v>
      </c>
      <c r="H10" s="37">
        <v>45466</v>
      </c>
    </row>
    <row r="11" spans="2:9" s="10" customFormat="1" ht="56.15" customHeight="1">
      <c r="B11" s="25"/>
      <c r="C11" s="25"/>
      <c r="D11" s="25"/>
      <c r="E11" s="25"/>
      <c r="F11" s="25"/>
      <c r="G11" s="25"/>
      <c r="H11" s="25"/>
    </row>
    <row r="12" spans="2:9" s="4" customFormat="1" ht="24" customHeight="1">
      <c r="B12" s="38">
        <f t="array" ref="B12:H12">JoursEtSemaines+DATE(AnnéeCalendrier,6,1)-WEEKDAY(DATE(AnnéeCalendrier,6,1),(DébutSemaine="Lundi")+1)+29</f>
        <v>45467</v>
      </c>
      <c r="C12" s="38">
        <v>45468</v>
      </c>
      <c r="D12" s="38">
        <v>45469</v>
      </c>
      <c r="E12" s="38">
        <v>45470</v>
      </c>
      <c r="F12" s="38">
        <v>45471</v>
      </c>
      <c r="G12" s="38">
        <v>45472</v>
      </c>
      <c r="H12" s="38">
        <v>45473</v>
      </c>
    </row>
    <row r="13" spans="2:9" s="10" customFormat="1" ht="56.15" customHeight="1">
      <c r="B13" s="26"/>
      <c r="C13" s="26"/>
      <c r="D13" s="26"/>
      <c r="E13" s="26"/>
      <c r="F13" s="26"/>
      <c r="G13" s="26"/>
      <c r="H13" s="26"/>
    </row>
    <row r="14" spans="2:9" s="4" customFormat="1" ht="24" customHeight="1">
      <c r="B14" s="37">
        <f t="array" ref="B14:C14">JoursEtSemaines+DATE(AnnéeCalendrier,6,1)-WEEKDAY(DATE(AnnéeCalendrier,6,1),(DébutSemaine="Lundi")+1)+36</f>
        <v>45474</v>
      </c>
      <c r="C14" s="37">
        <v>45475</v>
      </c>
      <c r="D14" s="54" t="s">
        <v>0</v>
      </c>
      <c r="E14" s="54"/>
      <c r="F14" s="54"/>
      <c r="G14" s="54"/>
      <c r="H14" s="55"/>
    </row>
    <row r="15" spans="2:9" s="10" customFormat="1" ht="56.15" customHeight="1">
      <c r="B15" s="25"/>
      <c r="C15" s="25"/>
      <c r="D15" s="56"/>
      <c r="E15" s="56"/>
      <c r="F15" s="56"/>
      <c r="G15" s="56"/>
      <c r="H15" s="57"/>
    </row>
  </sheetData>
  <mergeCells count="3">
    <mergeCell ref="B2:D2"/>
    <mergeCell ref="D14:H14"/>
    <mergeCell ref="D15:H15"/>
  </mergeCells>
  <phoneticPr fontId="33"/>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Jour de la semaine défini automatiquement." sqref="C3:H3" xr:uid="{00000000-0002-0000-0500-000000000000}"/>
    <dataValidation allowBlank="1" showInputMessage="1" showErrorMessage="1" prompt="Calendrier du mois de juin" sqref="A1" xr:uid="{00000000-0002-0000-05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5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500-000003000000}"/>
    <dataValidation allowBlank="1" showInputMessage="1" prompt="Entrez les notes mensuelles dans la cellule ci-dessous." sqref="D14:H14" xr:uid="{00000000-0002-0000-0500-000004000000}"/>
    <dataValidation allowBlank="1" showInputMessage="1" prompt="Entrez les notes mensuelles dans cette cellule." sqref="D15:H15" xr:uid="{00000000-0002-0000-05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5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500-000007000000}"/>
  </dataValidations>
  <printOptions horizontalCentered="1"/>
  <pageMargins left="0.25" right="0.25" top="0.5" bottom="0.5" header="0.3" footer="0.3"/>
  <pageSetup paperSize="9" scale="93"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zoomScaleNormal="10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3" t="str">
        <f>"Juillet "&amp;AnnéeCalendrier</f>
        <v>Juillet 2024</v>
      </c>
      <c r="C2" s="53"/>
      <c r="D2" s="53"/>
      <c r="E2" s="2"/>
      <c r="F2" s="2"/>
      <c r="G2" s="2"/>
      <c r="H2" s="3"/>
    </row>
    <row r="3" spans="2:9" s="8" customFormat="1" ht="24" customHeight="1">
      <c r="B3" s="22" t="str">
        <f>DébutSemaine</f>
        <v>lundi</v>
      </c>
      <c r="C3" s="23" t="str">
        <f t="shared" ref="C3:H3" si="0">TEXT(C4,"jjjj")</f>
        <v>mardi</v>
      </c>
      <c r="D3" s="23" t="str">
        <f t="shared" si="0"/>
        <v>mercredi</v>
      </c>
      <c r="E3" s="23" t="str">
        <f t="shared" si="0"/>
        <v>jeudi</v>
      </c>
      <c r="F3" s="23" t="str">
        <f t="shared" si="0"/>
        <v>vendredi</v>
      </c>
      <c r="G3" s="23" t="str">
        <f t="shared" si="0"/>
        <v>samedi</v>
      </c>
      <c r="H3" s="24" t="str">
        <f t="shared" si="0"/>
        <v>dimanche</v>
      </c>
    </row>
    <row r="4" spans="2:9" s="4" customFormat="1" ht="24" customHeight="1">
      <c r="B4" s="36">
        <f t="array" ref="B4:H4">JoursEtSemaines+DATE(AnnéeCalendrier,7,1)-WEEKDAY(DATE(AnnéeCalendrier,7,1),(DébutSemaine="Lundi")+1)+1</f>
        <v>45474</v>
      </c>
      <c r="C4" s="36">
        <v>45475</v>
      </c>
      <c r="D4" s="36">
        <v>45476</v>
      </c>
      <c r="E4" s="36">
        <v>45477</v>
      </c>
      <c r="F4" s="36">
        <v>45478</v>
      </c>
      <c r="G4" s="36">
        <v>45479</v>
      </c>
      <c r="H4" s="36">
        <v>45480</v>
      </c>
    </row>
    <row r="5" spans="2:9" s="10" customFormat="1" ht="56.15" customHeight="1">
      <c r="B5" s="26"/>
      <c r="C5" s="26"/>
      <c r="D5" s="26"/>
      <c r="E5" s="26"/>
      <c r="F5" s="26"/>
      <c r="G5" s="26"/>
      <c r="H5" s="26"/>
    </row>
    <row r="6" spans="2:9" s="4" customFormat="1" ht="24" customHeight="1">
      <c r="B6" s="37">
        <f t="array" ref="B6:H6">JoursEtSemaines+DATE(AnnéeCalendrier,7,1)-WEEKDAY(DATE(AnnéeCalendrier,7,1),(DébutSemaine="Lundi")+1)+8</f>
        <v>45481</v>
      </c>
      <c r="C6" s="37">
        <v>45482</v>
      </c>
      <c r="D6" s="37">
        <v>45483</v>
      </c>
      <c r="E6" s="37">
        <v>45484</v>
      </c>
      <c r="F6" s="37">
        <v>45485</v>
      </c>
      <c r="G6" s="37">
        <v>45486</v>
      </c>
      <c r="H6" s="37">
        <v>45487</v>
      </c>
    </row>
    <row r="7" spans="2:9" s="10" customFormat="1" ht="56.15" customHeight="1">
      <c r="B7" s="25"/>
      <c r="C7" s="25"/>
      <c r="D7" s="25"/>
      <c r="E7" s="25"/>
      <c r="F7" s="25"/>
      <c r="G7" s="25"/>
      <c r="H7" s="25"/>
    </row>
    <row r="8" spans="2:9" s="4" customFormat="1" ht="24" customHeight="1">
      <c r="B8" s="38">
        <f t="array" ref="B8:H8">JoursEtSemaines+DATE(AnnéeCalendrier,7,1)-WEEKDAY(DATE(AnnéeCalendrier,7,1),(DébutSemaine="Lundi")+1)+15</f>
        <v>45488</v>
      </c>
      <c r="C8" s="38">
        <v>45489</v>
      </c>
      <c r="D8" s="38">
        <v>45490</v>
      </c>
      <c r="E8" s="38">
        <v>45491</v>
      </c>
      <c r="F8" s="38">
        <v>45492</v>
      </c>
      <c r="G8" s="38">
        <v>45493</v>
      </c>
      <c r="H8" s="38">
        <v>45494</v>
      </c>
    </row>
    <row r="9" spans="2:9" s="10" customFormat="1" ht="56.15" customHeight="1">
      <c r="B9" s="26"/>
      <c r="C9" s="26"/>
      <c r="D9" s="26"/>
      <c r="E9" s="26"/>
      <c r="F9" s="26"/>
      <c r="G9" s="26"/>
      <c r="H9" s="26"/>
    </row>
    <row r="10" spans="2:9" s="4" customFormat="1" ht="24" customHeight="1">
      <c r="B10" s="37">
        <f t="array" ref="B10:H10">JoursEtSemaines+DATE(AnnéeCalendrier,7,1)-WEEKDAY(DATE(AnnéeCalendrier,7,1),(DébutSemaine="Lundi")+1)+22</f>
        <v>45495</v>
      </c>
      <c r="C10" s="37">
        <v>45496</v>
      </c>
      <c r="D10" s="37">
        <v>45497</v>
      </c>
      <c r="E10" s="37">
        <v>45498</v>
      </c>
      <c r="F10" s="37">
        <v>45499</v>
      </c>
      <c r="G10" s="37">
        <v>45500</v>
      </c>
      <c r="H10" s="37">
        <v>45501</v>
      </c>
    </row>
    <row r="11" spans="2:9" s="10" customFormat="1" ht="56.15" customHeight="1">
      <c r="B11" s="25"/>
      <c r="C11" s="25"/>
      <c r="D11" s="25"/>
      <c r="E11" s="25"/>
      <c r="F11" s="25"/>
      <c r="G11" s="25"/>
      <c r="H11" s="25"/>
    </row>
    <row r="12" spans="2:9" s="4" customFormat="1" ht="24" customHeight="1">
      <c r="B12" s="38">
        <f t="array" ref="B12:H12">JoursEtSemaines+DATE(AnnéeCalendrier,7,1)-WEEKDAY(DATE(AnnéeCalendrier,7,1),(DébutSemaine="Lundi")+1)+29</f>
        <v>45502</v>
      </c>
      <c r="C12" s="38">
        <v>45503</v>
      </c>
      <c r="D12" s="38">
        <v>45504</v>
      </c>
      <c r="E12" s="38">
        <v>45505</v>
      </c>
      <c r="F12" s="38">
        <v>45506</v>
      </c>
      <c r="G12" s="38">
        <v>45507</v>
      </c>
      <c r="H12" s="38">
        <v>45508</v>
      </c>
    </row>
    <row r="13" spans="2:9" s="10" customFormat="1" ht="56.15" customHeight="1">
      <c r="B13" s="26"/>
      <c r="C13" s="26"/>
      <c r="D13" s="26"/>
      <c r="E13" s="26"/>
      <c r="F13" s="26"/>
      <c r="G13" s="26"/>
      <c r="H13" s="26"/>
    </row>
    <row r="14" spans="2:9" s="4" customFormat="1" ht="24" customHeight="1">
      <c r="B14" s="37">
        <f t="array" ref="B14:C14">JoursEtSemaines+DATE(AnnéeCalendrier,7,1)-WEEKDAY(DATE(AnnéeCalendrier,7,1),(DébutSemaine="Lundi")+1)+36</f>
        <v>45509</v>
      </c>
      <c r="C14" s="37">
        <v>45510</v>
      </c>
      <c r="D14" s="54" t="s">
        <v>0</v>
      </c>
      <c r="E14" s="54"/>
      <c r="F14" s="54"/>
      <c r="G14" s="54"/>
      <c r="H14" s="55"/>
    </row>
    <row r="15" spans="2:9" s="10" customFormat="1" ht="56.15" customHeight="1">
      <c r="B15" s="25"/>
      <c r="C15" s="25"/>
      <c r="D15" s="56"/>
      <c r="E15" s="56"/>
      <c r="F15" s="56"/>
      <c r="G15" s="56"/>
      <c r="H15" s="57"/>
    </row>
  </sheetData>
  <mergeCells count="3">
    <mergeCell ref="B2:D2"/>
    <mergeCell ref="D14:H14"/>
    <mergeCell ref="D15:H15"/>
  </mergeCells>
  <phoneticPr fontId="33"/>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Jour de la semaine défini automatiquement." sqref="C3:H3" xr:uid="{00000000-0002-0000-0600-000000000000}"/>
    <dataValidation allowBlank="1" showInputMessage="1" showErrorMessage="1" prompt="Calendrier du mois de juillet" sqref="A1" xr:uid="{00000000-0002-0000-06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6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6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600-000004000000}"/>
    <dataValidation allowBlank="1" showInputMessage="1" prompt="Entrez les notes mensuelles dans cette cellule." sqref="D15:H15" xr:uid="{00000000-0002-0000-0600-000005000000}"/>
    <dataValidation allowBlank="1" showInputMessage="1" prompt="Entrez les notes mensuelles dans la cellule ci-dessous." sqref="D14:H14" xr:uid="{00000000-0002-0000-06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600-000007000000}"/>
  </dataValidations>
  <printOptions horizontalCentered="1"/>
  <pageMargins left="0.25" right="0.25" top="0.5" bottom="0.5" header="0.3" footer="0.3"/>
  <pageSetup paperSize="9" scale="93"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3" t="str">
        <f>"Août "&amp;AnnéeCalendrier</f>
        <v>Août 2024</v>
      </c>
      <c r="C2" s="53"/>
      <c r="D2" s="53"/>
      <c r="E2" s="2"/>
      <c r="F2" s="2"/>
      <c r="G2" s="2"/>
      <c r="H2" s="3"/>
    </row>
    <row r="3" spans="2:9" s="8" customFormat="1" ht="24" customHeight="1">
      <c r="B3" s="22" t="str">
        <f>DébutSemaine</f>
        <v>lundi</v>
      </c>
      <c r="C3" s="23" t="str">
        <f t="shared" ref="C3:H3" si="0">TEXT(C4,"jjjj")</f>
        <v>mardi</v>
      </c>
      <c r="D3" s="23" t="str">
        <f t="shared" si="0"/>
        <v>mercredi</v>
      </c>
      <c r="E3" s="23" t="str">
        <f t="shared" si="0"/>
        <v>jeudi</v>
      </c>
      <c r="F3" s="23" t="str">
        <f t="shared" si="0"/>
        <v>vendredi</v>
      </c>
      <c r="G3" s="23" t="str">
        <f t="shared" si="0"/>
        <v>samedi</v>
      </c>
      <c r="H3" s="24" t="str">
        <f t="shared" si="0"/>
        <v>dimanche</v>
      </c>
    </row>
    <row r="4" spans="2:9" s="4" customFormat="1" ht="24" customHeight="1">
      <c r="B4" s="36">
        <f t="array" ref="B4:H4">JoursEtSemaines+DATE(AnnéeCalendrier,8,1)-WEEKDAY(DATE(AnnéeCalendrier,8,1),(DébutSemaine="Lundi")+1)+1</f>
        <v>45502</v>
      </c>
      <c r="C4" s="36">
        <v>45503</v>
      </c>
      <c r="D4" s="36">
        <v>45504</v>
      </c>
      <c r="E4" s="36">
        <v>45505</v>
      </c>
      <c r="F4" s="36">
        <v>45506</v>
      </c>
      <c r="G4" s="36">
        <v>45507</v>
      </c>
      <c r="H4" s="36">
        <v>45508</v>
      </c>
    </row>
    <row r="5" spans="2:9" s="10" customFormat="1" ht="56.15" customHeight="1">
      <c r="B5" s="26"/>
      <c r="C5" s="26"/>
      <c r="D5" s="26"/>
      <c r="E5" s="26"/>
      <c r="F5" s="26"/>
      <c r="G5" s="26"/>
      <c r="H5" s="26"/>
    </row>
    <row r="6" spans="2:9" s="4" customFormat="1" ht="24" customHeight="1">
      <c r="B6" s="37">
        <f t="array" ref="B6:H6">JoursEtSemaines+DATE(AnnéeCalendrier,8,1)-WEEKDAY(DATE(AnnéeCalendrier,8,1),(DébutSemaine="Lundi")+1)+8</f>
        <v>45509</v>
      </c>
      <c r="C6" s="37">
        <v>45510</v>
      </c>
      <c r="D6" s="37">
        <v>45511</v>
      </c>
      <c r="E6" s="37">
        <v>45512</v>
      </c>
      <c r="F6" s="37">
        <v>45513</v>
      </c>
      <c r="G6" s="37">
        <v>45514</v>
      </c>
      <c r="H6" s="37">
        <v>45515</v>
      </c>
    </row>
    <row r="7" spans="2:9" s="10" customFormat="1" ht="56.15" customHeight="1">
      <c r="B7" s="25"/>
      <c r="C7" s="25"/>
      <c r="D7" s="25"/>
      <c r="E7" s="25"/>
      <c r="F7" s="25"/>
      <c r="G7" s="25"/>
      <c r="H7" s="25"/>
    </row>
    <row r="8" spans="2:9" s="4" customFormat="1" ht="24" customHeight="1">
      <c r="B8" s="38">
        <f t="array" ref="B8:H8">JoursEtSemaines+DATE(AnnéeCalendrier,8,1)-WEEKDAY(DATE(AnnéeCalendrier,8,1),(DébutSemaine="Lundi")+1)+15</f>
        <v>45516</v>
      </c>
      <c r="C8" s="38">
        <v>45517</v>
      </c>
      <c r="D8" s="38">
        <v>45518</v>
      </c>
      <c r="E8" s="38">
        <v>45519</v>
      </c>
      <c r="F8" s="38">
        <v>45520</v>
      </c>
      <c r="G8" s="38">
        <v>45521</v>
      </c>
      <c r="H8" s="38">
        <v>45522</v>
      </c>
    </row>
    <row r="9" spans="2:9" s="10" customFormat="1" ht="56.15" customHeight="1">
      <c r="B9" s="26"/>
      <c r="C9" s="26"/>
      <c r="D9" s="26"/>
      <c r="E9" s="26"/>
      <c r="F9" s="26"/>
      <c r="G9" s="26"/>
      <c r="H9" s="26"/>
    </row>
    <row r="10" spans="2:9" s="4" customFormat="1" ht="24" customHeight="1">
      <c r="B10" s="37">
        <f t="array" ref="B10:H10">JoursEtSemaines+DATE(AnnéeCalendrier,8,1)-WEEKDAY(DATE(AnnéeCalendrier,8,1),(DébutSemaine="Lundi")+1)+22</f>
        <v>45523</v>
      </c>
      <c r="C10" s="37">
        <v>45524</v>
      </c>
      <c r="D10" s="37">
        <v>45525</v>
      </c>
      <c r="E10" s="37">
        <v>45526</v>
      </c>
      <c r="F10" s="37">
        <v>45527</v>
      </c>
      <c r="G10" s="37">
        <v>45528</v>
      </c>
      <c r="H10" s="37">
        <v>45529</v>
      </c>
    </row>
    <row r="11" spans="2:9" s="10" customFormat="1" ht="56.15" customHeight="1">
      <c r="B11" s="25"/>
      <c r="C11" s="25"/>
      <c r="D11" s="25"/>
      <c r="E11" s="25"/>
      <c r="F11" s="25"/>
      <c r="G11" s="25"/>
      <c r="H11" s="25"/>
    </row>
    <row r="12" spans="2:9" s="4" customFormat="1" ht="24" customHeight="1">
      <c r="B12" s="38">
        <f t="array" ref="B12:H12">JoursEtSemaines+DATE(AnnéeCalendrier,8,1)-WEEKDAY(DATE(AnnéeCalendrier,8,1),(DébutSemaine="Lundi")+1)+29</f>
        <v>45530</v>
      </c>
      <c r="C12" s="38">
        <v>45531</v>
      </c>
      <c r="D12" s="38">
        <v>45532</v>
      </c>
      <c r="E12" s="38">
        <v>45533</v>
      </c>
      <c r="F12" s="38">
        <v>45534</v>
      </c>
      <c r="G12" s="38">
        <v>45535</v>
      </c>
      <c r="H12" s="38">
        <v>45536</v>
      </c>
    </row>
    <row r="13" spans="2:9" s="10" customFormat="1" ht="56.15" customHeight="1">
      <c r="B13" s="26"/>
      <c r="C13" s="26"/>
      <c r="D13" s="26"/>
      <c r="E13" s="26"/>
      <c r="F13" s="26"/>
      <c r="G13" s="26"/>
      <c r="H13" s="26"/>
    </row>
    <row r="14" spans="2:9" s="4" customFormat="1" ht="24" customHeight="1">
      <c r="B14" s="37">
        <f t="array" ref="B14:C14">JoursEtSemaines+DATE(AnnéeCalendrier,8,1)-WEEKDAY(DATE(AnnéeCalendrier,8,1),(DébutSemaine="Lundi")+1)+36</f>
        <v>45537</v>
      </c>
      <c r="C14" s="37">
        <v>45538</v>
      </c>
      <c r="D14" s="54" t="s">
        <v>0</v>
      </c>
      <c r="E14" s="54"/>
      <c r="F14" s="54"/>
      <c r="G14" s="54"/>
      <c r="H14" s="55"/>
    </row>
    <row r="15" spans="2:9" s="10" customFormat="1" ht="56.15" customHeight="1">
      <c r="B15" s="25"/>
      <c r="C15" s="25"/>
      <c r="D15" s="56"/>
      <c r="E15" s="56"/>
      <c r="F15" s="56"/>
      <c r="G15" s="56"/>
      <c r="H15" s="57"/>
    </row>
  </sheetData>
  <mergeCells count="3">
    <mergeCell ref="B2:D2"/>
    <mergeCell ref="D14:H14"/>
    <mergeCell ref="D15:H15"/>
  </mergeCells>
  <phoneticPr fontId="33"/>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Jour de la semaine défini automatiquement." sqref="C3:H3" xr:uid="{00000000-0002-0000-07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700-000001000000}"/>
    <dataValidation allowBlank="1" showInputMessage="1" showErrorMessage="1" prompt="Calendrier du mois d’août" sqref="A1" xr:uid="{00000000-0002-0000-07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700-000003000000}"/>
    <dataValidation allowBlank="1" showInputMessage="1" prompt="Entrez les notes mensuelles dans la cellule ci-dessous." sqref="D14:H14" xr:uid="{00000000-0002-0000-0700-000004000000}"/>
    <dataValidation allowBlank="1" showInputMessage="1" prompt="Entrez les notes mensuelles dans cette cellule." sqref="D15:H15" xr:uid="{00000000-0002-0000-07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7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700-000007000000}"/>
  </dataValidations>
  <printOptions horizontalCentered="1"/>
  <pageMargins left="0.25" right="0.25" top="0.5" bottom="0.5" header="0.3" footer="0.3"/>
  <pageSetup paperSize="9" scale="93"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zoomScaleNormal="10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8" t="str">
        <f>"Septembre "&amp;AnnéeCalendrier</f>
        <v>Septembre 2024</v>
      </c>
      <c r="C2" s="58"/>
      <c r="D2" s="58"/>
      <c r="E2" s="2"/>
      <c r="F2" s="2"/>
      <c r="G2" s="2"/>
      <c r="H2" s="3"/>
    </row>
    <row r="3" spans="2:9" s="8" customFormat="1" ht="24" customHeight="1">
      <c r="B3" s="14" t="str">
        <f>DébutSemaine</f>
        <v>lundi</v>
      </c>
      <c r="C3" s="15" t="str">
        <f t="shared" ref="C3:H3" si="0">TEXT(C4,"jjjj")</f>
        <v>mardi</v>
      </c>
      <c r="D3" s="15" t="str">
        <f t="shared" si="0"/>
        <v>mercredi</v>
      </c>
      <c r="E3" s="15" t="str">
        <f t="shared" si="0"/>
        <v>jeudi</v>
      </c>
      <c r="F3" s="15" t="str">
        <f t="shared" si="0"/>
        <v>vendredi</v>
      </c>
      <c r="G3" s="15" t="str">
        <f t="shared" si="0"/>
        <v>samedi</v>
      </c>
      <c r="H3" s="16" t="str">
        <f t="shared" si="0"/>
        <v>dimanche</v>
      </c>
    </row>
    <row r="4" spans="2:9" s="4" customFormat="1" ht="24" customHeight="1">
      <c r="B4" s="33">
        <f t="array" ref="B4:H4">JoursEtSemaines+DATE(AnnéeCalendrier,9,1)-WEEKDAY(DATE(AnnéeCalendrier,9,1),(DébutSemaine="Lundi")+1)+1</f>
        <v>45530</v>
      </c>
      <c r="C4" s="33">
        <v>45531</v>
      </c>
      <c r="D4" s="33">
        <v>45532</v>
      </c>
      <c r="E4" s="33">
        <v>45533</v>
      </c>
      <c r="F4" s="33">
        <v>45534</v>
      </c>
      <c r="G4" s="33">
        <v>45535</v>
      </c>
      <c r="H4" s="33">
        <v>45536</v>
      </c>
    </row>
    <row r="5" spans="2:9" s="10" customFormat="1" ht="56.15" customHeight="1">
      <c r="B5" s="28"/>
      <c r="C5" s="28"/>
      <c r="D5" s="28"/>
      <c r="E5" s="28"/>
      <c r="F5" s="28"/>
      <c r="G5" s="28"/>
      <c r="H5" s="28"/>
    </row>
    <row r="6" spans="2:9" s="4" customFormat="1" ht="24" customHeight="1">
      <c r="B6" s="34">
        <f t="array" ref="B6:H6">JoursEtSemaines+DATE(AnnéeCalendrier,9,1)-WEEKDAY(DATE(AnnéeCalendrier,9,1),(DébutSemaine="Lundi")+1)+8</f>
        <v>45537</v>
      </c>
      <c r="C6" s="34">
        <v>45538</v>
      </c>
      <c r="D6" s="34">
        <v>45539</v>
      </c>
      <c r="E6" s="34">
        <v>45540</v>
      </c>
      <c r="F6" s="34">
        <v>45541</v>
      </c>
      <c r="G6" s="34">
        <v>45542</v>
      </c>
      <c r="H6" s="34">
        <v>45543</v>
      </c>
    </row>
    <row r="7" spans="2:9" s="10" customFormat="1" ht="56.15" customHeight="1">
      <c r="B7" s="27"/>
      <c r="C7" s="27"/>
      <c r="D7" s="27"/>
      <c r="E7" s="27"/>
      <c r="F7" s="27"/>
      <c r="G7" s="27"/>
      <c r="H7" s="27"/>
    </row>
    <row r="8" spans="2:9" s="4" customFormat="1" ht="24" customHeight="1">
      <c r="B8" s="35">
        <f t="array" ref="B8:H8">JoursEtSemaines+DATE(AnnéeCalendrier,9,1)-WEEKDAY(DATE(AnnéeCalendrier,9,1),(DébutSemaine="Lundi")+1)+15</f>
        <v>45544</v>
      </c>
      <c r="C8" s="35">
        <v>45545</v>
      </c>
      <c r="D8" s="35">
        <v>45546</v>
      </c>
      <c r="E8" s="35">
        <v>45547</v>
      </c>
      <c r="F8" s="35">
        <v>45548</v>
      </c>
      <c r="G8" s="35">
        <v>45549</v>
      </c>
      <c r="H8" s="35">
        <v>45550</v>
      </c>
    </row>
    <row r="9" spans="2:9" s="10" customFormat="1" ht="56.15" customHeight="1">
      <c r="B9" s="28"/>
      <c r="C9" s="28"/>
      <c r="D9" s="28"/>
      <c r="E9" s="28"/>
      <c r="F9" s="28"/>
      <c r="G9" s="28"/>
      <c r="H9" s="28"/>
    </row>
    <row r="10" spans="2:9" s="4" customFormat="1" ht="24" customHeight="1">
      <c r="B10" s="34">
        <f t="array" ref="B10:H10">JoursEtSemaines+DATE(AnnéeCalendrier,9,1)-WEEKDAY(DATE(AnnéeCalendrier,9,1),(DébutSemaine="Lundi")+1)+22</f>
        <v>45551</v>
      </c>
      <c r="C10" s="34">
        <v>45552</v>
      </c>
      <c r="D10" s="34">
        <v>45553</v>
      </c>
      <c r="E10" s="34">
        <v>45554</v>
      </c>
      <c r="F10" s="34">
        <v>45555</v>
      </c>
      <c r="G10" s="34">
        <v>45556</v>
      </c>
      <c r="H10" s="34">
        <v>45557</v>
      </c>
    </row>
    <row r="11" spans="2:9" s="10" customFormat="1" ht="56.15" customHeight="1">
      <c r="B11" s="27"/>
      <c r="C11" s="27"/>
      <c r="D11" s="27"/>
      <c r="E11" s="27"/>
      <c r="F11" s="27"/>
      <c r="G11" s="27"/>
      <c r="H11" s="27"/>
    </row>
    <row r="12" spans="2:9" s="4" customFormat="1" ht="24" customHeight="1">
      <c r="B12" s="35">
        <f t="array" ref="B12:H12">JoursEtSemaines+DATE(AnnéeCalendrier,9,1)-WEEKDAY(DATE(AnnéeCalendrier,9,1),(DébutSemaine="Lundi")+1)+29</f>
        <v>45558</v>
      </c>
      <c r="C12" s="35">
        <v>45559</v>
      </c>
      <c r="D12" s="35">
        <v>45560</v>
      </c>
      <c r="E12" s="35">
        <v>45561</v>
      </c>
      <c r="F12" s="35">
        <v>45562</v>
      </c>
      <c r="G12" s="35">
        <v>45563</v>
      </c>
      <c r="H12" s="35">
        <v>45564</v>
      </c>
    </row>
    <row r="13" spans="2:9" s="10" customFormat="1" ht="56.15" customHeight="1">
      <c r="B13" s="28"/>
      <c r="C13" s="28"/>
      <c r="D13" s="28"/>
      <c r="E13" s="28"/>
      <c r="F13" s="28"/>
      <c r="G13" s="28"/>
      <c r="H13" s="28"/>
    </row>
    <row r="14" spans="2:9" s="4" customFormat="1" ht="24" customHeight="1">
      <c r="B14" s="34">
        <f t="array" ref="B14:C14">JoursEtSemaines+DATE(AnnéeCalendrier,9,1)-WEEKDAY(DATE(AnnéeCalendrier,9,1),(DébutSemaine="Lundi")+1)+36</f>
        <v>45565</v>
      </c>
      <c r="C14" s="34">
        <v>45566</v>
      </c>
      <c r="D14" s="59" t="s">
        <v>0</v>
      </c>
      <c r="E14" s="59"/>
      <c r="F14" s="59"/>
      <c r="G14" s="59"/>
      <c r="H14" s="60"/>
    </row>
    <row r="15" spans="2:9" s="10" customFormat="1" ht="56.15" customHeight="1">
      <c r="B15" s="27"/>
      <c r="C15" s="27"/>
      <c r="D15" s="61"/>
      <c r="E15" s="61"/>
      <c r="F15" s="61"/>
      <c r="G15" s="61"/>
      <c r="H15" s="62"/>
    </row>
  </sheetData>
  <mergeCells count="3">
    <mergeCell ref="B2:D2"/>
    <mergeCell ref="D14:H14"/>
    <mergeCell ref="D15:H15"/>
  </mergeCells>
  <phoneticPr fontId="33"/>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Jour de la semaine défini automatiquement." sqref="C3:H3" xr:uid="{00000000-0002-0000-08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800-000001000000}"/>
    <dataValidation allowBlank="1" showInputMessage="1" showErrorMessage="1" prompt="Calendrier du mois de septembre" sqref="A1" xr:uid="{00000000-0002-0000-08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8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800-000004000000}"/>
    <dataValidation allowBlank="1" showInputMessage="1" prompt="Entrez les notes mensuelles dans cette cellule." sqref="D15:H15" xr:uid="{00000000-0002-0000-0800-000005000000}"/>
    <dataValidation allowBlank="1" showInputMessage="1" prompt="Entrez les notes mensuelles dans la cellule ci-dessous." sqref="D14:H14" xr:uid="{00000000-0002-0000-08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800-000007000000}"/>
  </dataValidations>
  <printOptions horizontalCentered="1"/>
  <pageMargins left="0.25" right="0.25" top="0.5" bottom="0.5" header="0.3" footer="0.3"/>
  <pageSetup paperSize="9" scale="93"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Props1.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3.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docProps/app.xml><?xml version="1.0" encoding="utf-8"?>
<Properties xmlns="http://schemas.openxmlformats.org/officeDocument/2006/extended-properties" xmlns:vt="http://schemas.openxmlformats.org/officeDocument/2006/docPropsVTypes">
  <Template>TM11829122</Template>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39</vt:i4>
      </vt:variant>
    </vt:vector>
  </HeadingPairs>
  <TitlesOfParts>
    <vt:vector size="51" baseType="lpstr">
      <vt:lpstr>Janvier</vt:lpstr>
      <vt:lpstr>Février</vt:lpstr>
      <vt:lpstr>Mars</vt:lpstr>
      <vt:lpstr>Avril</vt:lpstr>
      <vt:lpstr>Mai</vt:lpstr>
      <vt:lpstr>Juin</vt:lpstr>
      <vt:lpstr>Juillet</vt:lpstr>
      <vt:lpstr>Août</vt:lpstr>
      <vt:lpstr>Septembre</vt:lpstr>
      <vt:lpstr>Octobre</vt:lpstr>
      <vt:lpstr>Novembre</vt:lpstr>
      <vt:lpstr>Décembre</vt:lpstr>
      <vt:lpstr>AnnéeCalendrier</vt:lpstr>
      <vt:lpstr>Août!Area_stampa</vt:lpstr>
      <vt:lpstr>Avril!Area_stampa</vt:lpstr>
      <vt:lpstr>Décembre!Area_stampa</vt:lpstr>
      <vt:lpstr>Février!Area_stampa</vt:lpstr>
      <vt:lpstr>Janvier!Area_stampa</vt:lpstr>
      <vt:lpstr>Juillet!Area_stampa</vt:lpstr>
      <vt:lpstr>Juin!Area_stampa</vt:lpstr>
      <vt:lpstr>Mai!Area_stampa</vt:lpstr>
      <vt:lpstr>Mars!Area_stampa</vt:lpstr>
      <vt:lpstr>Novembre!Area_stampa</vt:lpstr>
      <vt:lpstr>Octobre!Area_stampa</vt:lpstr>
      <vt:lpstr>Septembre!Area_stampa</vt:lpstr>
      <vt:lpstr>DébutSemaine</vt:lpstr>
      <vt:lpstr>ZoneTitreColonne1...H12.1</vt:lpstr>
      <vt:lpstr>ZoneTitreColonne1...H12.10</vt:lpstr>
      <vt:lpstr>ZoneTitreColonne1...H12.11</vt:lpstr>
      <vt:lpstr>ZoneTitreColonne1...H12.12</vt:lpstr>
      <vt:lpstr>ZoneTitreColonne1...H12.2</vt:lpstr>
      <vt:lpstr>ZoneTitreColonne1...H12.3</vt:lpstr>
      <vt:lpstr>ZoneTitreColonne1...H12.4</vt:lpstr>
      <vt:lpstr>ZoneTitreColonne1...H12.5</vt:lpstr>
      <vt:lpstr>ZoneTitreColonne1...H12.6</vt:lpstr>
      <vt:lpstr>ZoneTitreColonne1...H12.7</vt:lpstr>
      <vt:lpstr>ZoneTitreColonne1...H12.8</vt:lpstr>
      <vt:lpstr>ZoneTitreColonne1...H12.9</vt:lpstr>
      <vt:lpstr>ZoneTitreColonne2...C14.1</vt:lpstr>
      <vt:lpstr>ZoneTitreColonne2...C14.10</vt:lpstr>
      <vt:lpstr>ZoneTitreColonne2...C14.11</vt:lpstr>
      <vt:lpstr>ZoneTitreColonne2...C14.12</vt:lpstr>
      <vt:lpstr>ZoneTitreColonne2...C14.2</vt:lpstr>
      <vt:lpstr>ZoneTitreColonne2...C14.3</vt:lpstr>
      <vt:lpstr>ZoneTitreColonne2...C14.4</vt:lpstr>
      <vt:lpstr>ZoneTitreColonne2...C14.5</vt:lpstr>
      <vt:lpstr>ZoneTitreColonne2...C14.6</vt:lpstr>
      <vt:lpstr>ZoneTitreColonne2...C14.7</vt:lpstr>
      <vt:lpstr>ZoneTitreColonne2...C14.8</vt:lpstr>
      <vt:lpstr>ZoneTitreColonne2...C14.9</vt:lpstr>
      <vt:lpstr>ZoneTitreLigne1..K3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2023-03-25T13:16:21Z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