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autoCompressPictures="0"/>
  <mc:AlternateContent xmlns:mc="http://schemas.openxmlformats.org/markup-compatibility/2006">
    <mc:Choice Requires="x15">
      <x15ac:absPath xmlns:x15ac="http://schemas.microsoft.com/office/spreadsheetml/2010/11/ac" url="C:\Users\agruban\Downloads\"/>
    </mc:Choice>
  </mc:AlternateContent>
  <xr:revisionPtr revIDLastSave="0" documentId="13_ncr:1_{5CCE058D-141D-4B84-9E6C-830E36A28345}" xr6:coauthVersionLast="47" xr6:coauthVersionMax="47" xr10:uidLastSave="{00000000-0000-0000-0000-000000000000}"/>
  <bookViews>
    <workbookView xWindow="-110" yWindow="-110" windowWidth="19420" windowHeight="10420" tabRatio="788" xr2:uid="{00000000-000D-0000-FFFF-FFFF0000000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Janvier!$K$2</definedName>
    <definedName name="_xlnm.Print_Area" localSheetId="0">Janvier!$A$1:$H$14</definedName>
    <definedName name="DébutSemaine">Janvier!$K$3</definedName>
    <definedName name="JoursEtSemaines">{0,1,2,3,4,5,6} + {0;1;2;3;4;5}*7</definedName>
    <definedName name="ZoneTitreColonne1...H12.1">Janvier!$B$2</definedName>
    <definedName name="ZoneTitreColonne1...H12.10">Octobre!$B$2</definedName>
    <definedName name="ZoneTitreColonne1...H12.11">Novembre!$B$2</definedName>
    <definedName name="ZoneTitreColonne1...H12.12">Décembre!$B$2</definedName>
    <definedName name="ZoneTitreColonne1...H12.2">Février!$B$2</definedName>
    <definedName name="ZoneTitreColonne1...H12.3">Mars!$B$2</definedName>
    <definedName name="ZoneTitreColonne1...H12.4">Avril!$B$2</definedName>
    <definedName name="ZoneTitreColonne1...H12.5">Mai!$B$2</definedName>
    <definedName name="ZoneTitreColonne1...H12.6">Juin!$B$2</definedName>
    <definedName name="ZoneTitreColonne1...H12.7">Juillet!$B$2</definedName>
    <definedName name="ZoneTitreColonne1...H12.8">Août!$B$2</definedName>
    <definedName name="ZoneTitreColonne1...H12.9">Septembre!$B$2</definedName>
    <definedName name="ZoneTitreColonne2...C14.1">Janvier!$B$2</definedName>
    <definedName name="ZoneTitreColonne2...C14.10">Octobre!$B$2</definedName>
    <definedName name="ZoneTitreColonne2...C14.11">Novembre!$B$2</definedName>
    <definedName name="ZoneTitreColonne2...C14.12">Décembre!$B$2</definedName>
    <definedName name="ZoneTitreColonne2...C14.2">Février!$B$2</definedName>
    <definedName name="ZoneTitreColonne2...C14.3">Mars!$B$2</definedName>
    <definedName name="ZoneTitreColonne2...C14.4">Avril!$B$2</definedName>
    <definedName name="ZoneTitreColonne2...C14.5">Mai!$B$2</definedName>
    <definedName name="ZoneTitreColonne2...C14.6">Juin!$B$2</definedName>
    <definedName name="ZoneTitreColonne2...C14.7">Juillet!$B$2</definedName>
    <definedName name="ZoneTitreColonne2...C14.8">Août!$B$2</definedName>
    <definedName name="ZoneTitreColonne2...C14.9">Septembre!$B$2</definedName>
    <definedName name="ZoneTitreLigne1..K3">Janvier!$J$2</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K2" i="14" l="1"/>
  <c r="B2" i="16"/>
  <c r="B2" i="17"/>
  <c r="B2" i="18"/>
  <c r="B2" i="19"/>
  <c r="B2" i="20"/>
  <c r="B2" i="21"/>
  <c r="B2" i="22"/>
  <c r="B2" i="23"/>
  <c r="B2" i="24"/>
  <c r="B2" i="25"/>
  <c r="B2" i="15"/>
  <c r="B1" i="24" l="1"/>
  <c r="B1" i="25"/>
  <c r="B1" i="22"/>
  <c r="B1" i="23"/>
  <c r="B1" i="20"/>
  <c r="B1" i="21"/>
  <c r="B1" i="18"/>
  <c r="B1" i="19"/>
  <c r="B1" i="16"/>
  <c r="B1" i="17"/>
  <c r="B1" i="14"/>
  <c r="B1" i="15"/>
  <c r="B13" i="16" a="1"/>
  <c r="B11" i="16" a="1"/>
  <c r="B9" i="16" a="1"/>
  <c r="B7" i="16" a="1"/>
  <c r="B5" i="16" a="1"/>
  <c r="B3" i="16" a="1"/>
  <c r="B13" i="17" a="1"/>
  <c r="B11" i="17" a="1"/>
  <c r="B9" i="17" a="1"/>
  <c r="B7" i="17" a="1"/>
  <c r="B5" i="17" a="1"/>
  <c r="B3" i="17" a="1"/>
  <c r="B13" i="18" a="1"/>
  <c r="B11" i="18" a="1"/>
  <c r="B9" i="18" a="1"/>
  <c r="B7" i="18" a="1"/>
  <c r="B5" i="18" a="1"/>
  <c r="B3" i="18" a="1"/>
  <c r="B13" i="19" a="1"/>
  <c r="B11" i="19" a="1"/>
  <c r="B9" i="19" a="1"/>
  <c r="B7" i="19" a="1"/>
  <c r="B5" i="19" a="1"/>
  <c r="B3" i="19" a="1"/>
  <c r="B13" i="21" a="1"/>
  <c r="B11" i="21" a="1"/>
  <c r="B9" i="21" a="1"/>
  <c r="B7" i="21" a="1"/>
  <c r="B5" i="21" a="1"/>
  <c r="B3" i="21" a="1"/>
  <c r="B13" i="23" a="1"/>
  <c r="B11" i="23" a="1"/>
  <c r="B9" i="23" a="1"/>
  <c r="B7" i="23" a="1"/>
  <c r="B5" i="23" a="1"/>
  <c r="B3" i="23" a="1"/>
  <c r="B13" i="25" a="1"/>
  <c r="B11" i="25" a="1"/>
  <c r="B9" i="25" a="1"/>
  <c r="B7" i="25" a="1"/>
  <c r="B5" i="25" a="1"/>
  <c r="B13" i="15" a="1"/>
  <c r="B11" i="15" a="1"/>
  <c r="B9" i="15" a="1"/>
  <c r="B7" i="15" a="1"/>
  <c r="B5" i="15" a="1"/>
  <c r="B3" i="15" a="1"/>
  <c r="B13" i="20" a="1"/>
  <c r="B11" i="20" a="1"/>
  <c r="B9" i="20" a="1"/>
  <c r="B7" i="20" a="1"/>
  <c r="B5" i="20" a="1"/>
  <c r="B3" i="20" a="1"/>
  <c r="B13" i="22" a="1"/>
  <c r="B11" i="22" a="1"/>
  <c r="B9" i="22" a="1"/>
  <c r="B7" i="22" a="1"/>
  <c r="B5" i="22" a="1"/>
  <c r="B3" i="22" a="1"/>
  <c r="B13" i="24" a="1"/>
  <c r="B11" i="24" a="1"/>
  <c r="B9" i="24" a="1"/>
  <c r="B7" i="24" a="1"/>
  <c r="B5" i="24" a="1"/>
  <c r="B3" i="24" a="1"/>
  <c r="B3" i="25" a="1"/>
  <c r="B13" i="14" a="1"/>
  <c r="B11" i="14" a="1"/>
  <c r="B9" i="14" a="1"/>
  <c r="B7" i="14" a="1"/>
  <c r="B3" i="14" a="1"/>
  <c r="B5" i="14" a="1"/>
  <c r="H3" i="14" l="1"/>
  <c r="F3" i="14"/>
  <c r="D3" i="14"/>
  <c r="B3" i="14"/>
  <c r="G3" i="14"/>
  <c r="E3" i="14"/>
  <c r="C3" i="14"/>
  <c r="H9" i="14"/>
  <c r="F9" i="14"/>
  <c r="D9" i="14"/>
  <c r="B9" i="14"/>
  <c r="G9" i="14"/>
  <c r="E9" i="14"/>
  <c r="C9" i="14"/>
  <c r="B13" i="14"/>
  <c r="C13" i="14"/>
  <c r="H3" i="24"/>
  <c r="F3" i="24"/>
  <c r="F2" i="24" s="1"/>
  <c r="D3" i="24"/>
  <c r="B3" i="24"/>
  <c r="G3" i="24"/>
  <c r="G2" i="24" s="1"/>
  <c r="C3" i="24"/>
  <c r="C2" i="24" s="1"/>
  <c r="E3" i="24"/>
  <c r="E2" i="24" s="1"/>
  <c r="H7" i="24"/>
  <c r="F7" i="24"/>
  <c r="D7" i="24"/>
  <c r="B7" i="24"/>
  <c r="G7" i="24"/>
  <c r="C7" i="24"/>
  <c r="E7" i="24"/>
  <c r="H11" i="24"/>
  <c r="F11" i="24"/>
  <c r="D11" i="24"/>
  <c r="B11" i="24"/>
  <c r="G11" i="24"/>
  <c r="C11" i="24"/>
  <c r="E11" i="24"/>
  <c r="H3" i="22"/>
  <c r="H2" i="22" s="1"/>
  <c r="F3" i="22"/>
  <c r="F2" i="22" s="1"/>
  <c r="D3" i="22"/>
  <c r="D2" i="22" s="1"/>
  <c r="B3" i="22"/>
  <c r="G3" i="22"/>
  <c r="G2" i="22" s="1"/>
  <c r="C3" i="22"/>
  <c r="E3" i="22"/>
  <c r="H7" i="22"/>
  <c r="F7" i="22"/>
  <c r="D7" i="22"/>
  <c r="B7" i="22"/>
  <c r="G7" i="22"/>
  <c r="C7" i="22"/>
  <c r="E7" i="22"/>
  <c r="H11" i="22"/>
  <c r="F11" i="22"/>
  <c r="D11" i="22"/>
  <c r="B11" i="22"/>
  <c r="G11" i="22"/>
  <c r="C11" i="22"/>
  <c r="E11" i="22"/>
  <c r="H3" i="20"/>
  <c r="F3" i="20"/>
  <c r="F2" i="20" s="1"/>
  <c r="D3" i="20"/>
  <c r="B3" i="20"/>
  <c r="G3" i="20"/>
  <c r="G2" i="20" s="1"/>
  <c r="C3" i="20"/>
  <c r="C2" i="20" s="1"/>
  <c r="E3" i="20"/>
  <c r="E2" i="20" s="1"/>
  <c r="H7" i="20"/>
  <c r="F7" i="20"/>
  <c r="D7" i="20"/>
  <c r="B7" i="20"/>
  <c r="G7" i="20"/>
  <c r="C7" i="20"/>
  <c r="E7" i="20"/>
  <c r="H11" i="20"/>
  <c r="F11" i="20"/>
  <c r="D11" i="20"/>
  <c r="B11" i="20"/>
  <c r="G11" i="20"/>
  <c r="C11" i="20"/>
  <c r="E11" i="20"/>
  <c r="G3" i="15"/>
  <c r="G2" i="15" s="1"/>
  <c r="E3" i="15"/>
  <c r="E2" i="15" s="1"/>
  <c r="C3" i="15"/>
  <c r="C2" i="15" s="1"/>
  <c r="H3" i="15"/>
  <c r="H2" i="15" s="1"/>
  <c r="F3" i="15"/>
  <c r="F2" i="15" s="1"/>
  <c r="D3" i="15"/>
  <c r="B3" i="15"/>
  <c r="G7" i="15"/>
  <c r="E7" i="15"/>
  <c r="C7" i="15"/>
  <c r="H7" i="15"/>
  <c r="F7" i="15"/>
  <c r="D7" i="15"/>
  <c r="B7" i="15"/>
  <c r="G11" i="15"/>
  <c r="E11" i="15"/>
  <c r="C11" i="15"/>
  <c r="H11" i="15"/>
  <c r="F11" i="15"/>
  <c r="D11" i="15"/>
  <c r="B11" i="15"/>
  <c r="H5" i="25"/>
  <c r="F5" i="25"/>
  <c r="D5" i="25"/>
  <c r="B5" i="25"/>
  <c r="E5" i="25"/>
  <c r="G5" i="25"/>
  <c r="C5" i="25"/>
  <c r="H9" i="25"/>
  <c r="F9" i="25"/>
  <c r="D9" i="25"/>
  <c r="B9" i="25"/>
  <c r="E9" i="25"/>
  <c r="G9" i="25"/>
  <c r="C9" i="25"/>
  <c r="B13" i="25"/>
  <c r="C13" i="25"/>
  <c r="H5" i="23"/>
  <c r="F5" i="23"/>
  <c r="D5" i="23"/>
  <c r="B5" i="23"/>
  <c r="E5" i="23"/>
  <c r="G5" i="23"/>
  <c r="C5" i="23"/>
  <c r="H9" i="23"/>
  <c r="F9" i="23"/>
  <c r="D9" i="23"/>
  <c r="B9" i="23"/>
  <c r="E9" i="23"/>
  <c r="G9" i="23"/>
  <c r="C9" i="23"/>
  <c r="B13" i="23"/>
  <c r="C13" i="23"/>
  <c r="H5" i="21"/>
  <c r="F5" i="21"/>
  <c r="D5" i="21"/>
  <c r="B5" i="21"/>
  <c r="E5" i="21"/>
  <c r="G5" i="21"/>
  <c r="C5" i="21"/>
  <c r="H9" i="21"/>
  <c r="F9" i="21"/>
  <c r="D9" i="21"/>
  <c r="B9" i="21"/>
  <c r="E9" i="21"/>
  <c r="G9" i="21"/>
  <c r="C9" i="21"/>
  <c r="B13" i="21"/>
  <c r="C13" i="21"/>
  <c r="G5" i="19"/>
  <c r="E5" i="19"/>
  <c r="C5" i="19"/>
  <c r="F5" i="19"/>
  <c r="B5" i="19"/>
  <c r="D5" i="19"/>
  <c r="H5" i="19"/>
  <c r="G9" i="19"/>
  <c r="E9" i="19"/>
  <c r="C9" i="19"/>
  <c r="F9" i="19"/>
  <c r="B9" i="19"/>
  <c r="D9" i="19"/>
  <c r="H9" i="19"/>
  <c r="C13" i="19"/>
  <c r="B13" i="19"/>
  <c r="G5" i="18"/>
  <c r="E5" i="18"/>
  <c r="C5" i="18"/>
  <c r="F5" i="18"/>
  <c r="B5" i="18"/>
  <c r="H5" i="18"/>
  <c r="D5" i="18"/>
  <c r="G9" i="18"/>
  <c r="E9" i="18"/>
  <c r="C9" i="18"/>
  <c r="F9" i="18"/>
  <c r="B9" i="18"/>
  <c r="H9" i="18"/>
  <c r="D9" i="18"/>
  <c r="C13" i="18"/>
  <c r="B13" i="18"/>
  <c r="G5" i="17"/>
  <c r="E5" i="17"/>
  <c r="C5" i="17"/>
  <c r="F5" i="17"/>
  <c r="B5" i="17"/>
  <c r="D5" i="17"/>
  <c r="H5" i="17"/>
  <c r="G9" i="17"/>
  <c r="E9" i="17"/>
  <c r="C9" i="17"/>
  <c r="F9" i="17"/>
  <c r="B9" i="17"/>
  <c r="D9" i="17"/>
  <c r="H9" i="17"/>
  <c r="C13" i="17"/>
  <c r="B13" i="17"/>
  <c r="G5" i="16"/>
  <c r="E5" i="16"/>
  <c r="C5" i="16"/>
  <c r="F5" i="16"/>
  <c r="B5" i="16"/>
  <c r="H5" i="16"/>
  <c r="D5" i="16"/>
  <c r="G9" i="16"/>
  <c r="E9" i="16"/>
  <c r="C9" i="16"/>
  <c r="F9" i="16"/>
  <c r="B9" i="16"/>
  <c r="H9" i="16"/>
  <c r="D9" i="16"/>
  <c r="C13" i="16"/>
  <c r="B13" i="16"/>
  <c r="H5" i="14"/>
  <c r="F5" i="14"/>
  <c r="D5" i="14"/>
  <c r="B5" i="14"/>
  <c r="G5" i="14"/>
  <c r="E5" i="14"/>
  <c r="C5" i="14"/>
  <c r="H7" i="14"/>
  <c r="F7" i="14"/>
  <c r="D7" i="14"/>
  <c r="B7" i="14"/>
  <c r="E7" i="14"/>
  <c r="C7" i="14"/>
  <c r="G7" i="14"/>
  <c r="H11" i="14"/>
  <c r="F11" i="14"/>
  <c r="D11" i="14"/>
  <c r="B11" i="14"/>
  <c r="G11" i="14"/>
  <c r="E11" i="14"/>
  <c r="C11" i="14"/>
  <c r="H3" i="25"/>
  <c r="H2" i="25" s="1"/>
  <c r="F3" i="25"/>
  <c r="D3" i="25"/>
  <c r="D2" i="25" s="1"/>
  <c r="E3" i="25"/>
  <c r="E2" i="25" s="1"/>
  <c r="B3" i="25"/>
  <c r="G3" i="25"/>
  <c r="G2" i="25" s="1"/>
  <c r="C3" i="25"/>
  <c r="C2" i="25" s="1"/>
  <c r="H5" i="24"/>
  <c r="F5" i="24"/>
  <c r="D5" i="24"/>
  <c r="B5" i="24"/>
  <c r="G5" i="24"/>
  <c r="C5" i="24"/>
  <c r="E5" i="24"/>
  <c r="H9" i="24"/>
  <c r="F9" i="24"/>
  <c r="D9" i="24"/>
  <c r="B9" i="24"/>
  <c r="G9" i="24"/>
  <c r="C9" i="24"/>
  <c r="E9" i="24"/>
  <c r="B13" i="24"/>
  <c r="C13" i="24"/>
  <c r="H5" i="22"/>
  <c r="F5" i="22"/>
  <c r="D5" i="22"/>
  <c r="B5" i="22"/>
  <c r="G5" i="22"/>
  <c r="C5" i="22"/>
  <c r="E5" i="22"/>
  <c r="H9" i="22"/>
  <c r="F9" i="22"/>
  <c r="D9" i="22"/>
  <c r="B9" i="22"/>
  <c r="G9" i="22"/>
  <c r="C9" i="22"/>
  <c r="E9" i="22"/>
  <c r="B13" i="22"/>
  <c r="C13" i="22"/>
  <c r="H5" i="20"/>
  <c r="F5" i="20"/>
  <c r="D5" i="20"/>
  <c r="B5" i="20"/>
  <c r="G5" i="20"/>
  <c r="C5" i="20"/>
  <c r="E5" i="20"/>
  <c r="H9" i="20"/>
  <c r="F9" i="20"/>
  <c r="D9" i="20"/>
  <c r="B9" i="20"/>
  <c r="G9" i="20"/>
  <c r="C9" i="20"/>
  <c r="E9" i="20"/>
  <c r="B13" i="20"/>
  <c r="C13" i="20"/>
  <c r="G5" i="15"/>
  <c r="E5" i="15"/>
  <c r="C5" i="15"/>
  <c r="H5" i="15"/>
  <c r="F5" i="15"/>
  <c r="D5" i="15"/>
  <c r="B5" i="15"/>
  <c r="G9" i="15"/>
  <c r="E9" i="15"/>
  <c r="C9" i="15"/>
  <c r="H9" i="15"/>
  <c r="F9" i="15"/>
  <c r="D9" i="15"/>
  <c r="B9" i="15"/>
  <c r="C13" i="15"/>
  <c r="B13" i="15"/>
  <c r="H7" i="25"/>
  <c r="F7" i="25"/>
  <c r="D7" i="25"/>
  <c r="B7" i="25"/>
  <c r="E7" i="25"/>
  <c r="G7" i="25"/>
  <c r="C7" i="25"/>
  <c r="H11" i="25"/>
  <c r="F11" i="25"/>
  <c r="D11" i="25"/>
  <c r="B11" i="25"/>
  <c r="E11" i="25"/>
  <c r="G11" i="25"/>
  <c r="C11" i="25"/>
  <c r="H3" i="23"/>
  <c r="H2" i="23" s="1"/>
  <c r="F3" i="23"/>
  <c r="F2" i="23" s="1"/>
  <c r="D3" i="23"/>
  <c r="B3" i="23"/>
  <c r="E3" i="23"/>
  <c r="G3" i="23"/>
  <c r="G2" i="23" s="1"/>
  <c r="C3" i="23"/>
  <c r="C2" i="23" s="1"/>
  <c r="H7" i="23"/>
  <c r="F7" i="23"/>
  <c r="D7" i="23"/>
  <c r="B7" i="23"/>
  <c r="E7" i="23"/>
  <c r="G7" i="23"/>
  <c r="C7" i="23"/>
  <c r="H11" i="23"/>
  <c r="F11" i="23"/>
  <c r="D11" i="23"/>
  <c r="B11" i="23"/>
  <c r="E11" i="23"/>
  <c r="G11" i="23"/>
  <c r="C11" i="23"/>
  <c r="H3" i="21"/>
  <c r="H2" i="21" s="1"/>
  <c r="F3" i="21"/>
  <c r="F2" i="21" s="1"/>
  <c r="D3" i="21"/>
  <c r="D2" i="21" s="1"/>
  <c r="B3" i="21"/>
  <c r="E3" i="21"/>
  <c r="E2" i="21" s="1"/>
  <c r="G3" i="21"/>
  <c r="G2" i="21" s="1"/>
  <c r="C3" i="21"/>
  <c r="C2" i="21" s="1"/>
  <c r="H7" i="21"/>
  <c r="F7" i="21"/>
  <c r="D7" i="21"/>
  <c r="B7" i="21"/>
  <c r="E7" i="21"/>
  <c r="G7" i="21"/>
  <c r="C7" i="21"/>
  <c r="H11" i="21"/>
  <c r="F11" i="21"/>
  <c r="D11" i="21"/>
  <c r="B11" i="21"/>
  <c r="E11" i="21"/>
  <c r="G11" i="21"/>
  <c r="C11" i="21"/>
  <c r="G3" i="19"/>
  <c r="G2" i="19" s="1"/>
  <c r="F3" i="19"/>
  <c r="F2" i="19" s="1"/>
  <c r="D3" i="19"/>
  <c r="B3" i="19"/>
  <c r="E3" i="19"/>
  <c r="H3" i="19"/>
  <c r="H2" i="19" s="1"/>
  <c r="C3" i="19"/>
  <c r="C2" i="19" s="1"/>
  <c r="G7" i="19"/>
  <c r="E7" i="19"/>
  <c r="C7" i="19"/>
  <c r="F7" i="19"/>
  <c r="B7" i="19"/>
  <c r="D7" i="19"/>
  <c r="H7" i="19"/>
  <c r="G11" i="19"/>
  <c r="E11" i="19"/>
  <c r="C11" i="19"/>
  <c r="F11" i="19"/>
  <c r="B11" i="19"/>
  <c r="D11" i="19"/>
  <c r="H11" i="19"/>
  <c r="G3" i="18"/>
  <c r="G2" i="18" s="1"/>
  <c r="E3" i="18"/>
  <c r="E2" i="18" s="1"/>
  <c r="C3" i="18"/>
  <c r="C2" i="18" s="1"/>
  <c r="F3" i="18"/>
  <c r="F2" i="18" s="1"/>
  <c r="B3" i="18"/>
  <c r="H3" i="18"/>
  <c r="H2" i="18" s="1"/>
  <c r="D3" i="18"/>
  <c r="D2" i="18" s="1"/>
  <c r="G7" i="18"/>
  <c r="E7" i="18"/>
  <c r="C7" i="18"/>
  <c r="F7" i="18"/>
  <c r="B7" i="18"/>
  <c r="H7" i="18"/>
  <c r="D7" i="18"/>
  <c r="G11" i="18"/>
  <c r="E11" i="18"/>
  <c r="C11" i="18"/>
  <c r="F11" i="18"/>
  <c r="B11" i="18"/>
  <c r="H11" i="18"/>
  <c r="D11" i="18"/>
  <c r="G3" i="17"/>
  <c r="E3" i="17"/>
  <c r="E2" i="17" s="1"/>
  <c r="C3" i="17"/>
  <c r="C2" i="17" s="1"/>
  <c r="F3" i="17"/>
  <c r="F2" i="17" s="1"/>
  <c r="B3" i="17"/>
  <c r="D3" i="17"/>
  <c r="D2" i="17" s="1"/>
  <c r="H3" i="17"/>
  <c r="H2" i="17" s="1"/>
  <c r="G7" i="17"/>
  <c r="E7" i="17"/>
  <c r="C7" i="17"/>
  <c r="F7" i="17"/>
  <c r="B7" i="17"/>
  <c r="D7" i="17"/>
  <c r="H7" i="17"/>
  <c r="G11" i="17"/>
  <c r="E11" i="17"/>
  <c r="C11" i="17"/>
  <c r="F11" i="17"/>
  <c r="B11" i="17"/>
  <c r="D11" i="17"/>
  <c r="H11" i="17"/>
  <c r="G3" i="16"/>
  <c r="G2" i="16" s="1"/>
  <c r="E3" i="16"/>
  <c r="C3" i="16"/>
  <c r="C2" i="16" s="1"/>
  <c r="F3" i="16"/>
  <c r="B3" i="16"/>
  <c r="H3" i="16"/>
  <c r="H2" i="16" s="1"/>
  <c r="D3" i="16"/>
  <c r="D2" i="16" s="1"/>
  <c r="G7" i="16"/>
  <c r="E7" i="16"/>
  <c r="C7" i="16"/>
  <c r="F7" i="16"/>
  <c r="B7" i="16"/>
  <c r="H7" i="16"/>
  <c r="D7" i="16"/>
  <c r="G11" i="16"/>
  <c r="E11" i="16"/>
  <c r="C11" i="16"/>
  <c r="F11" i="16"/>
  <c r="B11" i="16"/>
  <c r="H11" i="16"/>
  <c r="D11" i="16"/>
  <c r="F2" i="25"/>
  <c r="D2" i="24"/>
  <c r="H2" i="24"/>
  <c r="D2" i="23"/>
  <c r="E2" i="23"/>
  <c r="C2" i="22"/>
  <c r="E2" i="22"/>
  <c r="D2" i="20"/>
  <c r="H2" i="20"/>
  <c r="E2" i="19"/>
  <c r="D2" i="19"/>
  <c r="G2" i="17"/>
  <c r="E2" i="16"/>
  <c r="F2" i="16"/>
  <c r="D2" i="15"/>
  <c r="B2" i="14"/>
  <c r="G2" i="14" l="1"/>
  <c r="E2" i="14"/>
  <c r="C2" i="14"/>
  <c r="H2" i="14"/>
  <c r="F2" i="14"/>
  <c r="D2" i="14"/>
</calcChain>
</file>

<file path=xl/sharedStrings.xml><?xml version="1.0" encoding="utf-8"?>
<sst xmlns="http://schemas.openxmlformats.org/spreadsheetml/2006/main" count="16" uniqueCount="5">
  <si>
    <t>NOTES</t>
  </si>
  <si>
    <t>PARAMÈTRES DU CALENDRIER</t>
  </si>
  <si>
    <t>ANNÉE</t>
  </si>
  <si>
    <t>DÉBUT SEMAINE</t>
  </si>
  <si>
    <t>LUNDI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</si>
</sst>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s>
  <fonts count="26">
    <font>
      <sz val="11"/>
      <color theme="1" tint="0.24994659260841701"/>
      <name val="Sylfaen"/>
      <family val="2"/>
      <scheme val="minor"/>
    </font>
    <font>
      <sz val="11"/>
      <color theme="1"/>
      <name val="Sylfaen"/>
      <family val="2"/>
      <charset val="134"/>
      <scheme val="minor"/>
    </font>
    <font>
      <sz val="8"/>
      <name val="Arial"/>
      <family val="2"/>
    </font>
    <font>
      <sz val="10"/>
      <name val="Century Gothic"/>
      <family val="2"/>
    </font>
    <font>
      <b/>
      <sz val="11"/>
      <color theme="0"/>
      <name val="Sylfaen"/>
      <family val="2"/>
      <scheme val="minor"/>
    </font>
    <font>
      <b/>
      <sz val="14"/>
      <color theme="0"/>
      <name val="Sylfaen"/>
      <family val="2"/>
      <scheme val="minor"/>
    </font>
    <font>
      <sz val="35"/>
      <color theme="4"/>
      <name val="Sylfaen"/>
      <family val="2"/>
      <scheme val="minor"/>
    </font>
    <font>
      <sz val="12"/>
      <color theme="4" tint="-0.24994659260841701"/>
      <name val="Sylfaen"/>
      <family val="1"/>
      <scheme val="major"/>
    </font>
    <font>
      <sz val="11"/>
      <color theme="1" tint="0.34998626667073579"/>
      <name val="Sylfaen"/>
      <family val="2"/>
      <scheme val="minor"/>
    </font>
    <font>
      <sz val="11"/>
      <color theme="4" tint="-0.24994659260841701"/>
      <name val="Sylfaen"/>
      <family val="2"/>
      <scheme val="minor"/>
    </font>
    <font>
      <sz val="11"/>
      <color indexed="63"/>
      <name val="Sylfaen"/>
      <family val="2"/>
      <scheme val="minor"/>
    </font>
    <font>
      <sz val="11"/>
      <name val="Sylfaen"/>
      <family val="2"/>
      <scheme val="minor"/>
    </font>
    <font>
      <b/>
      <sz val="11"/>
      <color theme="1" tint="0.34998626667073579"/>
      <name val="Sylfaen"/>
      <family val="2"/>
      <scheme val="minor"/>
    </font>
    <font>
      <sz val="11"/>
      <color theme="1" tint="0.24994659260841701"/>
      <name val="Sylfaen"/>
      <family val="2"/>
      <scheme val="minor"/>
    </font>
    <font>
      <sz val="11"/>
      <color rgb="FF006100"/>
      <name val="Sylfaen"/>
      <family val="2"/>
      <charset val="134"/>
      <scheme val="minor"/>
    </font>
    <font>
      <sz val="11"/>
      <color rgb="FF9C0006"/>
      <name val="Sylfaen"/>
      <family val="2"/>
      <charset val="134"/>
      <scheme val="minor"/>
    </font>
    <font>
      <sz val="11"/>
      <color rgb="FF9C5700"/>
      <name val="Sylfaen"/>
      <family val="2"/>
      <charset val="134"/>
      <scheme val="minor"/>
    </font>
    <font>
      <sz val="11"/>
      <color rgb="FF3F3F76"/>
      <name val="Sylfaen"/>
      <family val="2"/>
      <charset val="134"/>
      <scheme val="minor"/>
    </font>
    <font>
      <b/>
      <sz val="11"/>
      <color rgb="FF3F3F3F"/>
      <name val="Sylfaen"/>
      <family val="2"/>
      <charset val="134"/>
      <scheme val="minor"/>
    </font>
    <font>
      <b/>
      <sz val="11"/>
      <color rgb="FFFA7D00"/>
      <name val="Sylfaen"/>
      <family val="2"/>
      <charset val="134"/>
      <scheme val="minor"/>
    </font>
    <font>
      <sz val="11"/>
      <color rgb="FFFA7D00"/>
      <name val="Sylfaen"/>
      <family val="2"/>
      <charset val="134"/>
      <scheme val="minor"/>
    </font>
    <font>
      <b/>
      <sz val="11"/>
      <color theme="0"/>
      <name val="Sylfaen"/>
      <family val="2"/>
      <charset val="134"/>
      <scheme val="minor"/>
    </font>
    <font>
      <sz val="11"/>
      <color rgb="FFFF0000"/>
      <name val="Sylfaen"/>
      <family val="2"/>
      <charset val="134"/>
      <scheme val="minor"/>
    </font>
    <font>
      <i/>
      <sz val="11"/>
      <color rgb="FF7F7F7F"/>
      <name val="Sylfaen"/>
      <family val="2"/>
      <charset val="134"/>
      <scheme val="minor"/>
    </font>
    <font>
      <b/>
      <sz val="11"/>
      <color theme="1"/>
      <name val="Sylfaen"/>
      <family val="2"/>
      <charset val="134"/>
      <scheme val="minor"/>
    </font>
    <font>
      <sz val="11"/>
      <color theme="0"/>
      <name val="Sylfaen"/>
      <family val="2"/>
      <charset val="134"/>
      <scheme val="minor"/>
    </font>
  </fonts>
  <fills count="35">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top"/>
    </xf>
    <xf numFmtId="0" fontId="10" fillId="3" borderId="0" applyNumberFormat="0" applyBorder="0" applyAlignment="0" applyProtection="0"/>
    <xf numFmtId="0" fontId="9" fillId="0" borderId="3" applyNumberFormat="0" applyFill="0" applyProtection="0">
      <alignment horizontal="left" vertical="center" indent="1"/>
    </xf>
    <xf numFmtId="0" fontId="4" fillId="4" borderId="1" applyNumberFormat="0" applyAlignment="0" applyProtection="0"/>
    <xf numFmtId="0" fontId="5" fillId="5" borderId="2" applyNumberFormat="0" applyProtection="0">
      <alignment vertical="center"/>
    </xf>
    <xf numFmtId="0" fontId="6" fillId="0" borderId="0" applyFill="0" applyBorder="0" applyProtection="0">
      <alignment vertical="center"/>
    </xf>
    <xf numFmtId="165" fontId="8" fillId="0" borderId="0" applyFont="0" applyFill="0" applyBorder="0" applyAlignment="0" applyProtection="0"/>
    <xf numFmtId="164" fontId="8" fillId="0" borderId="0" applyFont="0" applyFill="0" applyBorder="0" applyAlignment="0" applyProtection="0"/>
    <xf numFmtId="44" fontId="8" fillId="0" borderId="0" applyFont="0" applyFill="0" applyBorder="0" applyAlignment="0" applyProtection="0"/>
    <xf numFmtId="42" fontId="8" fillId="0" borderId="0" applyFont="0" applyFill="0" applyBorder="0" applyAlignment="0" applyProtection="0"/>
    <xf numFmtId="9" fontId="8" fillId="0" borderId="0" applyFont="0" applyFill="0" applyBorder="0" applyAlignment="0" applyProtection="0"/>
    <xf numFmtId="0" fontId="12" fillId="6" borderId="0" applyBorder="0" applyProtection="0">
      <alignment horizontal="left" vertical="top" wrapText="1" indent="1"/>
    </xf>
    <xf numFmtId="166" fontId="8" fillId="0" borderId="0">
      <alignment horizontal="left" indent="1"/>
    </xf>
    <xf numFmtId="0" fontId="11" fillId="6" borderId="0" applyNumberFormat="0" applyFont="0" applyBorder="0" applyAlignment="0">
      <alignment horizontal="left" vertical="center" indent="1"/>
    </xf>
    <xf numFmtId="0" fontId="7" fillId="0" borderId="0">
      <alignment horizontal="left" indent="1"/>
    </xf>
    <xf numFmtId="0" fontId="9" fillId="0" borderId="0" applyFill="0" applyProtection="0"/>
    <xf numFmtId="0" fontId="13" fillId="0" borderId="0" applyFill="0" applyProtection="0"/>
    <xf numFmtId="0" fontId="14" fillId="7" borderId="0" applyNumberFormat="0" applyBorder="0" applyAlignment="0" applyProtection="0"/>
    <xf numFmtId="0" fontId="15" fillId="8" borderId="0" applyNumberFormat="0" applyBorder="0" applyAlignment="0" applyProtection="0"/>
    <xf numFmtId="0" fontId="16" fillId="9" borderId="0" applyNumberFormat="0" applyBorder="0" applyAlignment="0" applyProtection="0"/>
    <xf numFmtId="0" fontId="17" fillId="10" borderId="4" applyNumberFormat="0" applyAlignment="0" applyProtection="0"/>
    <xf numFmtId="0" fontId="18" fillId="11" borderId="5" applyNumberFormat="0" applyAlignment="0" applyProtection="0"/>
    <xf numFmtId="0" fontId="19" fillId="11" borderId="4" applyNumberFormat="0" applyAlignment="0" applyProtection="0"/>
    <xf numFmtId="0" fontId="20" fillId="0" borderId="6" applyNumberFormat="0" applyFill="0" applyAlignment="0" applyProtection="0"/>
    <xf numFmtId="0" fontId="21" fillId="12" borderId="7" applyNumberFormat="0" applyAlignment="0" applyProtection="0"/>
    <xf numFmtId="0" fontId="22" fillId="0" borderId="0" applyNumberFormat="0" applyFill="0" applyBorder="0" applyAlignment="0" applyProtection="0"/>
    <xf numFmtId="0" fontId="13" fillId="13" borderId="8" applyNumberFormat="0" applyFont="0" applyAlignment="0" applyProtection="0"/>
    <xf numFmtId="0" fontId="23" fillId="0" borderId="0" applyNumberFormat="0" applyFill="0" applyBorder="0" applyAlignment="0" applyProtection="0"/>
    <xf numFmtId="0" fontId="24" fillId="0" borderId="9" applyNumberFormat="0" applyFill="0" applyAlignment="0" applyProtection="0"/>
    <xf numFmtId="0" fontId="1" fillId="14" borderId="0" applyNumberFormat="0" applyBorder="0" applyAlignment="0" applyProtection="0"/>
    <xf numFmtId="0" fontId="1" fillId="15" borderId="0" applyNumberFormat="0" applyBorder="0" applyAlignment="0" applyProtection="0"/>
    <xf numFmtId="0" fontId="25"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5"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5"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cellStyleXfs>
  <cellXfs count="21">
    <xf numFmtId="0" fontId="0" fillId="0" borderId="0" xfId="0">
      <alignment vertical="top"/>
    </xf>
    <xf numFmtId="0" fontId="0" fillId="2" borderId="0" xfId="0" applyFill="1">
      <alignment vertical="top"/>
    </xf>
    <xf numFmtId="0" fontId="3" fillId="0" borderId="0" xfId="0" applyFont="1">
      <alignment vertical="top"/>
    </xf>
    <xf numFmtId="0" fontId="9" fillId="2" borderId="0" xfId="2" applyFill="1" applyBorder="1" applyAlignment="1">
      <alignment vertical="center"/>
    </xf>
    <xf numFmtId="0" fontId="6" fillId="0" borderId="0" xfId="5" applyFill="1" applyBorder="1" applyAlignment="1">
      <alignment horizontal="right" vertical="center"/>
    </xf>
    <xf numFmtId="0" fontId="0" fillId="0" borderId="0" xfId="0" applyAlignment="1">
      <alignment horizontal="left" indent="1"/>
    </xf>
    <xf numFmtId="0" fontId="0" fillId="2" borderId="0" xfId="0" applyFill="1" applyAlignment="1">
      <alignment horizontal="right"/>
    </xf>
    <xf numFmtId="0" fontId="6" fillId="2" borderId="0" xfId="5" applyFill="1" applyAlignment="1">
      <alignment horizontal="left" vertical="center"/>
    </xf>
    <xf numFmtId="0" fontId="9" fillId="0" borderId="3" xfId="2" applyFill="1">
      <alignment horizontal="left" vertical="center" indent="1"/>
    </xf>
    <xf numFmtId="0" fontId="7" fillId="0" borderId="0" xfId="14">
      <alignment horizontal="left" indent="1"/>
    </xf>
    <xf numFmtId="0" fontId="13" fillId="0" borderId="0" xfId="16"/>
    <xf numFmtId="0" fontId="0" fillId="6" borderId="0" xfId="13" applyFont="1" applyAlignment="1">
      <alignment vertical="top"/>
    </xf>
    <xf numFmtId="14" fontId="0" fillId="0" borderId="0" xfId="0" applyNumberFormat="1">
      <alignment vertical="top"/>
    </xf>
    <xf numFmtId="166" fontId="8" fillId="0" borderId="0" xfId="12">
      <alignment horizontal="left" indent="1"/>
    </xf>
    <xf numFmtId="166" fontId="8" fillId="6" borderId="0" xfId="13" applyNumberFormat="1" applyFont="1" applyAlignment="1">
      <alignment horizontal="left" wrapText="1" indent="1"/>
    </xf>
    <xf numFmtId="166" fontId="8" fillId="6" borderId="0" xfId="13" applyNumberFormat="1" applyFont="1" applyAlignment="1">
      <alignment horizontal="left" indent="1"/>
    </xf>
    <xf numFmtId="0" fontId="12" fillId="6" borderId="0" xfId="11">
      <alignment horizontal="left" vertical="top" wrapText="1" indent="1"/>
    </xf>
    <xf numFmtId="0" fontId="0" fillId="6" borderId="0" xfId="13" applyFont="1" applyAlignment="1">
      <alignment vertical="top"/>
    </xf>
    <xf numFmtId="0" fontId="9" fillId="2" borderId="0" xfId="15" applyFill="1"/>
    <xf numFmtId="0" fontId="6" fillId="2" borderId="0" xfId="5" applyFill="1" applyBorder="1">
      <alignment vertical="center"/>
    </xf>
    <xf numFmtId="0" fontId="6" fillId="2" borderId="0" xfId="5" applyFill="1" applyBorder="1" applyAlignment="1">
      <alignment horizontal="left" vertical="center"/>
    </xf>
  </cellXfs>
  <cellStyles count="50">
    <cellStyle name="20% - Colore 1" xfId="29" builtinId="30" customBuiltin="1"/>
    <cellStyle name="20% - Colore 2" xfId="32" builtinId="34" customBuiltin="1"/>
    <cellStyle name="20% - Colore 3" xfId="36" builtinId="38" customBuiltin="1"/>
    <cellStyle name="20% - Colore 4" xfId="40" builtinId="42" customBuiltin="1"/>
    <cellStyle name="20% - Colore 5" xfId="43" builtinId="46" customBuiltin="1"/>
    <cellStyle name="20% - Colore 6" xfId="47" builtinId="50" customBuiltin="1"/>
    <cellStyle name="40% - Colore 1" xfId="1" builtinId="31" customBuiltin="1"/>
    <cellStyle name="40% - Colore 2" xfId="33" builtinId="35" customBuiltin="1"/>
    <cellStyle name="40% - Colore 3" xfId="37" builtinId="39" customBuiltin="1"/>
    <cellStyle name="40% - Colore 4" xfId="41" builtinId="43" customBuiltin="1"/>
    <cellStyle name="40% - Colore 5" xfId="44" builtinId="47" customBuiltin="1"/>
    <cellStyle name="40% - Colore 6" xfId="48" builtinId="51" customBuiltin="1"/>
    <cellStyle name="60% - Colore 1" xfId="30" builtinId="32" customBuiltin="1"/>
    <cellStyle name="60% - Colore 2" xfId="34" builtinId="36" customBuiltin="1"/>
    <cellStyle name="60% - Colore 3" xfId="38" builtinId="40" customBuiltin="1"/>
    <cellStyle name="60% - Colore 4" xfId="42" builtinId="44" customBuiltin="1"/>
    <cellStyle name="60% - Colore 5" xfId="45" builtinId="48" customBuiltin="1"/>
    <cellStyle name="60% - Colore 6" xfId="49" builtinId="52" customBuiltin="1"/>
    <cellStyle name="À bandes" xfId="13" xr:uid="{00000000-0005-0000-0000-000003000000}"/>
    <cellStyle name="Calcolo" xfId="22" builtinId="22" customBuiltin="1"/>
    <cellStyle name="Cella collegata" xfId="23" builtinId="24" customBuiltin="1"/>
    <cellStyle name="Cella da controllare" xfId="24" builtinId="23" customBuiltin="1"/>
    <cellStyle name="Colore 1" xfId="3" builtinId="29" customBuiltin="1"/>
    <cellStyle name="Colore 2" xfId="31" builtinId="33" customBuiltin="1"/>
    <cellStyle name="Colore 3" xfId="35" builtinId="37" customBuiltin="1"/>
    <cellStyle name="Colore 4" xfId="39" builtinId="41" customBuiltin="1"/>
    <cellStyle name="Colore 5" xfId="4" builtinId="45" customBuiltin="1"/>
    <cellStyle name="Colore 6" xfId="46" builtinId="49" customBuiltin="1"/>
    <cellStyle name="Input" xfId="20" builtinId="20" customBuiltin="1"/>
    <cellStyle name="Jour" xfId="12" xr:uid="{00000000-0005-0000-0000-000008000000}"/>
    <cellStyle name="Migliaia" xfId="6" builtinId="3" customBuiltin="1"/>
    <cellStyle name="Migliaia [0]" xfId="7" builtinId="6" customBuiltin="1"/>
    <cellStyle name="Neutrale" xfId="19" builtinId="28" customBuiltin="1"/>
    <cellStyle name="Normale" xfId="0" builtinId="0" customBuiltin="1"/>
    <cellStyle name="Nota" xfId="26" builtinId="10" customBuiltin="1"/>
    <cellStyle name="Output" xfId="21" builtinId="21" customBuiltin="1"/>
    <cellStyle name="Percentuale" xfId="10" builtinId="5" customBuiltin="1"/>
    <cellStyle name="Saisie des paramètres" xfId="14" xr:uid="{00000000-0005-0000-0000-00000F000000}"/>
    <cellStyle name="Testo avviso" xfId="25" builtinId="11" customBuiltin="1"/>
    <cellStyle name="Testo descrittivo" xfId="27" builtinId="53" customBuiltin="1"/>
    <cellStyle name="Titolo" xfId="5" builtinId="15" customBuiltin="1"/>
    <cellStyle name="Titolo 1" xfId="2" builtinId="16" customBuiltin="1"/>
    <cellStyle name="Titolo 2" xfId="15" builtinId="17" customBuiltin="1"/>
    <cellStyle name="Titolo 3" xfId="16" builtinId="18" customBuiltin="1"/>
    <cellStyle name="Titolo 4" xfId="11" builtinId="19" customBuiltin="1"/>
    <cellStyle name="Totale" xfId="28" builtinId="25" customBuiltin="1"/>
    <cellStyle name="Valore non valido" xfId="18" builtinId="27" customBuiltin="1"/>
    <cellStyle name="Valore valido" xfId="17" builtinId="26" customBuiltin="1"/>
    <cellStyle name="Valuta" xfId="8" builtinId="4" customBuiltin="1"/>
    <cellStyle name="Valuta [0]" xfId="9" builtinId="7"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4"/>
  <sheetViews>
    <sheetView showGridLines="0" tabSelected="1" zoomScaleNormal="100" workbookViewId="0">
      <selection activeCell="K3" sqref="K3"/>
    </sheetView>
  </sheetViews>
  <sheetFormatPr defaultColWidth="8.7265625" defaultRowHeight="14.5"/>
  <cols>
    <col min="1" max="1" width="2.6328125" customWidth="1"/>
    <col min="2" max="2" width="18.26953125" customWidth="1"/>
    <col min="3" max="8" width="17.6328125" customWidth="1"/>
    <col min="9" max="9" width="2.6328125" customWidth="1"/>
    <col min="10" max="10" width="16.90625" customWidth="1"/>
    <col min="11" max="11" width="13.6328125" customWidth="1"/>
  </cols>
  <sheetData>
    <row r="1" spans="1:11" s="1" customFormat="1" ht="60" customHeight="1">
      <c r="A1"/>
      <c r="B1" s="19" t="str">
        <f>"Janvier "&amp;AnnéeCalendrier</f>
        <v>Janvier 2024</v>
      </c>
      <c r="C1" s="19"/>
      <c r="D1" s="19"/>
      <c r="E1" s="3"/>
      <c r="F1" s="3"/>
      <c r="G1" s="3"/>
      <c r="H1" s="7"/>
      <c r="J1" s="18" t="s">
        <v>1</v>
      </c>
      <c r="K1" s="18"/>
    </row>
    <row r="2" spans="1:11" s="2" customFormat="1" ht="21.75" customHeight="1" thickBot="1">
      <c r="A2"/>
      <c r="B2" s="8" t="str">
        <f>DébutSemaine</f>
        <v>LUNDI</v>
      </c>
      <c r="C2" s="8" t="str">
        <f t="shared" ref="C2:H2" si="0">UPPER(TEXT(C3,"jjjj"))</f>
        <v>MARDI</v>
      </c>
      <c r="D2" s="8" t="str">
        <f t="shared" si="0"/>
        <v>MERCREDI</v>
      </c>
      <c r="E2" s="8" t="str">
        <f t="shared" si="0"/>
        <v>JEUDI</v>
      </c>
      <c r="F2" s="8" t="str">
        <f t="shared" si="0"/>
        <v>VENDREDI</v>
      </c>
      <c r="G2" s="8" t="str">
        <f t="shared" si="0"/>
        <v>SAMEDI</v>
      </c>
      <c r="H2" s="8" t="str">
        <f t="shared" si="0"/>
        <v>DIMANCHE</v>
      </c>
      <c r="J2" s="10" t="s">
        <v>2</v>
      </c>
      <c r="K2" s="9">
        <f>2024</f>
        <v>2024</v>
      </c>
    </row>
    <row r="3" spans="1:11" s="5" customFormat="1" ht="19.5" customHeight="1">
      <c r="A3"/>
      <c r="B3" s="13">
        <f t="array" ref="B3:H3">JoursEtSemaines+DATE(AnnéeCalendrier,1,1)-WEEKDAY(DATE(AnnéeCalendrier,1,1),(DébutSemaine="LUNDI")+1)+1</f>
        <v>45292</v>
      </c>
      <c r="C3" s="13">
        <v>45293</v>
      </c>
      <c r="D3" s="13">
        <v>45294</v>
      </c>
      <c r="E3" s="13">
        <v>45295</v>
      </c>
      <c r="F3" s="13">
        <v>45296</v>
      </c>
      <c r="G3" s="13">
        <v>45297</v>
      </c>
      <c r="H3" s="13">
        <v>45298</v>
      </c>
      <c r="J3" s="10" t="s">
        <v>3</v>
      </c>
      <c r="K3" s="9" t="s">
        <v>4</v>
      </c>
    </row>
    <row r="4" spans="1:11" ht="58" customHeight="1">
      <c r="J4" s="12"/>
    </row>
    <row r="5" spans="1:11" s="5" customFormat="1" ht="19.5" customHeight="1">
      <c r="A5"/>
      <c r="B5" s="14">
        <f t="array" ref="B5:H5">JoursEtSemaines+DATE(AnnéeCalendrier,1,1)-WEEKDAY(DATE(AnnéeCalendrier,1,1),(DébutSemaine="LUNDI")+1)+8</f>
        <v>45299</v>
      </c>
      <c r="C5" s="14">
        <v>45300</v>
      </c>
      <c r="D5" s="14">
        <v>45301</v>
      </c>
      <c r="E5" s="14">
        <v>45302</v>
      </c>
      <c r="F5" s="14">
        <v>45303</v>
      </c>
      <c r="G5" s="14">
        <v>45304</v>
      </c>
      <c r="H5" s="14">
        <v>45305</v>
      </c>
    </row>
    <row r="6" spans="1:11" ht="58" customHeight="1">
      <c r="B6" s="11"/>
      <c r="C6" s="11"/>
      <c r="D6" s="11"/>
      <c r="E6" s="11"/>
      <c r="F6" s="11"/>
      <c r="G6" s="11"/>
      <c r="H6" s="11"/>
      <c r="J6" s="6"/>
    </row>
    <row r="7" spans="1:11" s="5" customFormat="1" ht="19.5" customHeight="1">
      <c r="A7"/>
      <c r="B7" s="13">
        <f t="array" ref="B7:H7">JoursEtSemaines+DATE(AnnéeCalendrier,1,1)-WEEKDAY(DATE(AnnéeCalendrier,1,1),(DébutSemaine="LUNDI")+1)+15</f>
        <v>45306</v>
      </c>
      <c r="C7" s="13">
        <v>45307</v>
      </c>
      <c r="D7" s="13">
        <v>45308</v>
      </c>
      <c r="E7" s="13">
        <v>45309</v>
      </c>
      <c r="F7" s="13">
        <v>45310</v>
      </c>
      <c r="G7" s="13">
        <v>45311</v>
      </c>
      <c r="H7" s="13">
        <v>45312</v>
      </c>
      <c r="J7" s="6"/>
    </row>
    <row r="8" spans="1:11" ht="58" customHeight="1"/>
    <row r="9" spans="1:11" s="5" customFormat="1" ht="19.5" customHeight="1">
      <c r="A9"/>
      <c r="B9" s="14">
        <f t="array" ref="B9:H9">JoursEtSemaines+DATE(AnnéeCalendrier,1,1)-WEEKDAY(DATE(AnnéeCalendrier,1,1),(DébutSemaine="LUNDI")+1)+22</f>
        <v>45313</v>
      </c>
      <c r="C9" s="14">
        <v>45314</v>
      </c>
      <c r="D9" s="14">
        <v>45315</v>
      </c>
      <c r="E9" s="14">
        <v>45316</v>
      </c>
      <c r="F9" s="14">
        <v>45317</v>
      </c>
      <c r="G9" s="14">
        <v>45318</v>
      </c>
      <c r="H9" s="14">
        <v>45319</v>
      </c>
    </row>
    <row r="10" spans="1:11" ht="58" customHeight="1">
      <c r="B10" s="11"/>
      <c r="C10" s="11"/>
      <c r="D10" s="11"/>
      <c r="E10" s="11"/>
      <c r="F10" s="11"/>
      <c r="G10" s="11"/>
      <c r="H10" s="11"/>
    </row>
    <row r="11" spans="1:11" s="5" customFormat="1" ht="19.5" customHeight="1">
      <c r="A11"/>
      <c r="B11" s="13">
        <f t="array" ref="B11:H11">JoursEtSemaines+DATE(AnnéeCalendrier,1,1)-WEEKDAY(DATE(AnnéeCalendrier,1,1),(DébutSemaine="LUNDI")+1)+29</f>
        <v>45320</v>
      </c>
      <c r="C11" s="13">
        <v>45321</v>
      </c>
      <c r="D11" s="13">
        <v>45322</v>
      </c>
      <c r="E11" s="13">
        <v>45323</v>
      </c>
      <c r="F11" s="13">
        <v>45324</v>
      </c>
      <c r="G11" s="13">
        <v>45325</v>
      </c>
      <c r="H11" s="13">
        <v>45326</v>
      </c>
    </row>
    <row r="12" spans="1:11" ht="58" customHeight="1"/>
    <row r="13" spans="1:11" s="5" customFormat="1" ht="19.5" customHeight="1">
      <c r="A13"/>
      <c r="B13" s="14">
        <f t="array" ref="B13:C13">JoursEtSemaines+DATE(AnnéeCalendrier,1,1)-WEEKDAY(DATE(AnnéeCalendrier,1,1),(DébutSemaine="LUNDI")+1)+36</f>
        <v>45327</v>
      </c>
      <c r="C13" s="14">
        <v>45328</v>
      </c>
      <c r="D13" s="16" t="s">
        <v>0</v>
      </c>
      <c r="E13" s="17"/>
      <c r="F13" s="17"/>
      <c r="G13" s="17"/>
      <c r="H13" s="17"/>
    </row>
    <row r="14" spans="1:11" ht="58" customHeight="1">
      <c r="B14" s="11"/>
      <c r="C14" s="11"/>
      <c r="D14" s="16"/>
      <c r="E14" s="17"/>
      <c r="F14" s="17"/>
      <c r="G14" s="17"/>
      <c r="H14" s="17"/>
    </row>
  </sheetData>
  <mergeCells count="4">
    <mergeCell ref="D13:D14"/>
    <mergeCell ref="E13:H14"/>
    <mergeCell ref="J1:K1"/>
    <mergeCell ref="B1:D1"/>
  </mergeCells>
  <phoneticPr fontId="2" type="noConversion"/>
  <conditionalFormatting sqref="B11:H11 B13:C13">
    <cfRule type="expression" dxfId="23" priority="24">
      <formula>AND(DAY(B11)&gt;=1,DAY(B11)&lt;=15)</formula>
    </cfRule>
  </conditionalFormatting>
  <conditionalFormatting sqref="B3:G3">
    <cfRule type="expression" dxfId="22" priority="23">
      <formula>DAY(B3)&gt;8</formula>
    </cfRule>
  </conditionalFormatting>
  <dataValidations count="13">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Bas et Entrée pour effectuer une sélection" sqref="K3" xr:uid="{00000000-0002-0000-0000-000000000000}">
      <formula1>"DIMANCHE,LUNDI"</formula1>
    </dataValidation>
    <dataValidation allowBlank="1" showInputMessage="1" showErrorMessage="1" prompt="Créez un calendrier personnalisé d’un mois dans ce classeur. Personnalisez l’année et le jour de début de la semaine pour tous les mois avec cette feuille de calcul Janvier. Chaque mois figure sur une feuille de calcul distincte." sqref="A1" xr:uid="{00000000-0002-0000-0000-000001000000}"/>
    <dataValidation allowBlank="1" showInputMessage="1" showErrorMessage="1" prompt="Entrez l’année et sélectionnez le jour de début du calendrier dans les cellules ci-dessous. Ces cellules Paramètres du calendrier ne s’imprimeront pas." sqref="J1:K1" xr:uid="{00000000-0002-0000-0000-000002000000}"/>
    <dataValidation allowBlank="1" showInputMessage="1" showErrorMessage="1" prompt="Entrez l’année dans la cellule à droite." sqref="J2" xr:uid="{00000000-0002-0000-0000-000003000000}"/>
    <dataValidation allowBlank="1" showInputMessage="1" showErrorMessage="1" prompt="Sélectionnez le jour de début de la semaine dans la cellule à droite" sqref="J3" xr:uid="{00000000-0002-0000-0000-000004000000}"/>
    <dataValidation allowBlank="1" showInputMessage="1" showErrorMessage="1" prompt="Entrez l’année dans cette cellule." sqref="K2" xr:uid="{00000000-0002-0000-0000-000005000000}"/>
    <dataValidation allowBlank="1" showInputMessage="1" showErrorMessage="1" prompt="Cette ligne contient les noms des jours de la semaine pour ce calendrier. Cette cellule contient le jour de début de la semaine. Pour modifier ce jour-là, entrez le nouveau jour dans la cellule K3 de cette feuille de calcul." sqref="B2" xr:uid="{00000000-0002-0000-0000-000006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000-000007000000}"/>
    <dataValidation allowBlank="1" showInputMessage="1" showErrorMessage="1" prompt="L’année dans cette cellule est automatiquement mise à jour en fonction de l’année entrée dans la cellule K2. Le calendrier ci-dessous inclut les dates des mois précédent et suivant dans une teinte plus claire" sqref="B1:D1" xr:uid="{00000000-0002-0000-0000-000008000000}"/>
    <dataValidation allowBlank="1" showInputMessage="1" showErrorMessage="1" prompt="Jour de la semaine défini automatiquement." sqref="C2:H2" xr:uid="{00000000-0002-0000-0000-000009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000-00000A000000}"/>
    <dataValidation allowBlank="1" showInputMessage="1" showErrorMessage="1" prompt="Entrez les Notes dans cette cellule" sqref="E13:H14" xr:uid="{00000000-0002-0000-0000-00000B000000}"/>
    <dataValidation allowBlank="1" showInputMessage="1" showErrorMessage="1" prompt="Entrez les notes dans la cellule à droite" sqref="D13:D14" xr:uid="{00000000-0002-0000-0000-00000C000000}"/>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s>
  <sheetData>
    <row r="1" spans="2:8" ht="60" customHeight="1">
      <c r="B1" s="20" t="str">
        <f>"Octobre "&amp;AnnéeCalendrier</f>
        <v>Octobre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JoursEtSemaines+DATE(AnnéeCalendrier,10,1)-WEEKDAY(DATE(AnnéeCalendrier,10,1),(DébutSemaine="LUNDI")+1)+1</f>
        <v>45565</v>
      </c>
      <c r="C3" s="13">
        <v>45566</v>
      </c>
      <c r="D3" s="13">
        <v>45567</v>
      </c>
      <c r="E3" s="13">
        <v>45568</v>
      </c>
      <c r="F3" s="13">
        <v>45569</v>
      </c>
      <c r="G3" s="13">
        <v>45570</v>
      </c>
      <c r="H3" s="13">
        <v>45571</v>
      </c>
    </row>
    <row r="4" spans="2:8" ht="58" customHeight="1"/>
    <row r="5" spans="2:8" ht="19.5" customHeight="1">
      <c r="B5" s="15">
        <f t="array" ref="B5:H5">JoursEtSemaines+DATE(AnnéeCalendrier,10,1)-WEEKDAY(DATE(AnnéeCalendrier,10,1),(DébutSemaine="LUNDI")+1)+8</f>
        <v>45572</v>
      </c>
      <c r="C5" s="15">
        <v>45573</v>
      </c>
      <c r="D5" s="15">
        <v>45574</v>
      </c>
      <c r="E5" s="15">
        <v>45575</v>
      </c>
      <c r="F5" s="15">
        <v>45576</v>
      </c>
      <c r="G5" s="15">
        <v>45577</v>
      </c>
      <c r="H5" s="15">
        <v>45578</v>
      </c>
    </row>
    <row r="6" spans="2:8" ht="58" customHeight="1">
      <c r="B6" s="11"/>
      <c r="C6" s="11"/>
      <c r="D6" s="11"/>
      <c r="E6" s="11"/>
      <c r="F6" s="11"/>
      <c r="G6" s="11"/>
      <c r="H6" s="11"/>
    </row>
    <row r="7" spans="2:8" ht="19.5" customHeight="1">
      <c r="B7" s="13">
        <f t="array" ref="B7:H7">JoursEtSemaines+DATE(AnnéeCalendrier,10,1)-WEEKDAY(DATE(AnnéeCalendrier,10,1),(DébutSemaine="LUNDI")+1)+15</f>
        <v>45579</v>
      </c>
      <c r="C7" s="13">
        <v>45580</v>
      </c>
      <c r="D7" s="13">
        <v>45581</v>
      </c>
      <c r="E7" s="13">
        <v>45582</v>
      </c>
      <c r="F7" s="13">
        <v>45583</v>
      </c>
      <c r="G7" s="13">
        <v>45584</v>
      </c>
      <c r="H7" s="13">
        <v>45585</v>
      </c>
    </row>
    <row r="8" spans="2:8" ht="58" customHeight="1"/>
    <row r="9" spans="2:8" ht="19.5" customHeight="1">
      <c r="B9" s="15">
        <f t="array" ref="B9:H9">JoursEtSemaines+DATE(AnnéeCalendrier,10,1)-WEEKDAY(DATE(AnnéeCalendrier,10,1),(DébutSemaine="LUNDI")+1)+22</f>
        <v>45586</v>
      </c>
      <c r="C9" s="15">
        <v>45587</v>
      </c>
      <c r="D9" s="15">
        <v>45588</v>
      </c>
      <c r="E9" s="15">
        <v>45589</v>
      </c>
      <c r="F9" s="15">
        <v>45590</v>
      </c>
      <c r="G9" s="15">
        <v>45591</v>
      </c>
      <c r="H9" s="15">
        <v>45592</v>
      </c>
    </row>
    <row r="10" spans="2:8" ht="58" customHeight="1">
      <c r="B10" s="11"/>
      <c r="C10" s="11"/>
      <c r="D10" s="11"/>
      <c r="E10" s="11"/>
      <c r="F10" s="11"/>
      <c r="G10" s="11"/>
      <c r="H10" s="11"/>
    </row>
    <row r="11" spans="2:8" ht="19.5" customHeight="1">
      <c r="B11" s="13">
        <f t="array" ref="B11:H11">JoursEtSemaines+DATE(AnnéeCalendrier,10,1)-WEEKDAY(DATE(AnnéeCalendrier,10,1),(DébutSemaine="LUNDI")+1)+29</f>
        <v>45593</v>
      </c>
      <c r="C11" s="13">
        <v>45594</v>
      </c>
      <c r="D11" s="13">
        <v>45595</v>
      </c>
      <c r="E11" s="13">
        <v>45596</v>
      </c>
      <c r="F11" s="13">
        <v>45597</v>
      </c>
      <c r="G11" s="13">
        <v>45598</v>
      </c>
      <c r="H11" s="13">
        <v>45599</v>
      </c>
    </row>
    <row r="12" spans="2:8" ht="58" customHeight="1"/>
    <row r="13" spans="2:8" ht="19.5" customHeight="1">
      <c r="B13" s="15">
        <f t="array" ref="B13:C13">JoursEtSemaines+DATE(AnnéeCalendrier,10,1)-WEEKDAY(DATE(AnnéeCalendrier,10,1),(DébutSemaine="LUNDI")+1)+36</f>
        <v>45600</v>
      </c>
      <c r="C13" s="15">
        <v>45601</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5" priority="2">
      <formula>AND(DAY(B11)&gt;=1,DAY(B11)&lt;=15)</formula>
    </cfRule>
  </conditionalFormatting>
  <conditionalFormatting sqref="B3:G3">
    <cfRule type="expression" dxfId="4" priority="1">
      <formula>DAY(B3)&gt;8</formula>
    </cfRule>
  </conditionalFormatting>
  <dataValidations count="8">
    <dataValidation allowBlank="1" showInputMessage="1" showErrorMessage="1" prompt="Jour de la semaine défini automatiquement." sqref="C2:H2" xr:uid="{00000000-0002-0000-0900-000000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900-000001000000}"/>
    <dataValidation allowBlank="1" showInputMessage="1" showErrorMessage="1" prompt="Calendrier du mois d’octobre" sqref="A1" xr:uid="{00000000-0002-0000-0900-000002000000}"/>
    <dataValidation allowBlank="1" showInputMessage="1" showErrorMessage="1" prompt="Entrez les Notes dans la cellule à droite" sqref="D13:D14" xr:uid="{00000000-0002-0000-0900-000003000000}"/>
    <dataValidation allowBlank="1" showInputMessage="1" showErrorMessage="1" prompt="Entrez les Notes dans cette cellule" sqref="E13:H14" xr:uid="{00000000-0002-0000-09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9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9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9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s>
  <sheetData>
    <row r="1" spans="2:8" ht="60" customHeight="1">
      <c r="B1" s="20" t="str">
        <f>"Novembre "&amp;AnnéeCalendrier</f>
        <v>Novembre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JoursEtSemaines+DATE(AnnéeCalendrier,11,1)-WEEKDAY(DATE(AnnéeCalendrier,11,1),(DébutSemaine="LUNDI")+1)+1</f>
        <v>45593</v>
      </c>
      <c r="C3" s="13">
        <v>45594</v>
      </c>
      <c r="D3" s="13">
        <v>45595</v>
      </c>
      <c r="E3" s="13">
        <v>45596</v>
      </c>
      <c r="F3" s="13">
        <v>45597</v>
      </c>
      <c r="G3" s="13">
        <v>45598</v>
      </c>
      <c r="H3" s="13">
        <v>45599</v>
      </c>
    </row>
    <row r="4" spans="2:8" ht="58" customHeight="1"/>
    <row r="5" spans="2:8" ht="19.5" customHeight="1">
      <c r="B5" s="15">
        <f t="array" ref="B5:H5">JoursEtSemaines+DATE(AnnéeCalendrier,11,1)-WEEKDAY(DATE(AnnéeCalendrier,11,1),(DébutSemaine="LUNDI")+1)+8</f>
        <v>45600</v>
      </c>
      <c r="C5" s="15">
        <v>45601</v>
      </c>
      <c r="D5" s="15">
        <v>45602</v>
      </c>
      <c r="E5" s="15">
        <v>45603</v>
      </c>
      <c r="F5" s="15">
        <v>45604</v>
      </c>
      <c r="G5" s="15">
        <v>45605</v>
      </c>
      <c r="H5" s="15">
        <v>45606</v>
      </c>
    </row>
    <row r="6" spans="2:8" ht="58" customHeight="1">
      <c r="B6" s="11"/>
      <c r="C6" s="11"/>
      <c r="D6" s="11"/>
      <c r="E6" s="11"/>
      <c r="F6" s="11"/>
      <c r="G6" s="11"/>
      <c r="H6" s="11"/>
    </row>
    <row r="7" spans="2:8" ht="19.5" customHeight="1">
      <c r="B7" s="13">
        <f t="array" ref="B7:H7">JoursEtSemaines+DATE(AnnéeCalendrier,11,1)-WEEKDAY(DATE(AnnéeCalendrier,11,1),(DébutSemaine="LUNDI")+1)+15</f>
        <v>45607</v>
      </c>
      <c r="C7" s="13">
        <v>45608</v>
      </c>
      <c r="D7" s="13">
        <v>45609</v>
      </c>
      <c r="E7" s="13">
        <v>45610</v>
      </c>
      <c r="F7" s="13">
        <v>45611</v>
      </c>
      <c r="G7" s="13">
        <v>45612</v>
      </c>
      <c r="H7" s="13">
        <v>45613</v>
      </c>
    </row>
    <row r="8" spans="2:8" ht="58" customHeight="1"/>
    <row r="9" spans="2:8" ht="19.5" customHeight="1">
      <c r="B9" s="15">
        <f t="array" ref="B9:H9">JoursEtSemaines+DATE(AnnéeCalendrier,11,1)-WEEKDAY(DATE(AnnéeCalendrier,11,1),(DébutSemaine="LUNDI")+1)+22</f>
        <v>45614</v>
      </c>
      <c r="C9" s="15">
        <v>45615</v>
      </c>
      <c r="D9" s="15">
        <v>45616</v>
      </c>
      <c r="E9" s="15">
        <v>45617</v>
      </c>
      <c r="F9" s="15">
        <v>45618</v>
      </c>
      <c r="G9" s="15">
        <v>45619</v>
      </c>
      <c r="H9" s="15">
        <v>45620</v>
      </c>
    </row>
    <row r="10" spans="2:8" ht="58" customHeight="1">
      <c r="B10" s="11"/>
      <c r="C10" s="11"/>
      <c r="D10" s="11"/>
      <c r="E10" s="11"/>
      <c r="F10" s="11"/>
      <c r="G10" s="11"/>
      <c r="H10" s="11"/>
    </row>
    <row r="11" spans="2:8" ht="19.5" customHeight="1">
      <c r="B11" s="13">
        <f t="array" ref="B11:H11">JoursEtSemaines+DATE(AnnéeCalendrier,11,1)-WEEKDAY(DATE(AnnéeCalendrier,11,1),(DébutSemaine="LUNDI")+1)+29</f>
        <v>45621</v>
      </c>
      <c r="C11" s="13">
        <v>45622</v>
      </c>
      <c r="D11" s="13">
        <v>45623</v>
      </c>
      <c r="E11" s="13">
        <v>45624</v>
      </c>
      <c r="F11" s="13">
        <v>45625</v>
      </c>
      <c r="G11" s="13">
        <v>45626</v>
      </c>
      <c r="H11" s="13">
        <v>45627</v>
      </c>
    </row>
    <row r="12" spans="2:8" ht="58" customHeight="1"/>
    <row r="13" spans="2:8" ht="19.5" customHeight="1">
      <c r="B13" s="15">
        <f t="array" ref="B13:C13">JoursEtSemaines+DATE(AnnéeCalendrier,11,1)-WEEKDAY(DATE(AnnéeCalendrier,11,1),(DébutSemaine="LUNDI")+1)+36</f>
        <v>45628</v>
      </c>
      <c r="C13" s="15">
        <v>45629</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3" priority="2">
      <formula>AND(DAY(B11)&gt;=1,DAY(B11)&lt;=15)</formula>
    </cfRule>
  </conditionalFormatting>
  <conditionalFormatting sqref="B3:G3">
    <cfRule type="expression" dxfId="2" priority="1">
      <formula>DAY(B3)&gt;8</formula>
    </cfRule>
  </conditionalFormatting>
  <dataValidations count="8">
    <dataValidation allowBlank="1" showInputMessage="1" showErrorMessage="1" prompt="Jour de la semaine défini automatiquement." sqref="C2:H2" xr:uid="{00000000-0002-0000-0A00-000000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A00-000001000000}"/>
    <dataValidation allowBlank="1" showInputMessage="1" showErrorMessage="1" prompt="Calendrier du mois de novembre" sqref="A1" xr:uid="{00000000-0002-0000-0A00-000002000000}"/>
    <dataValidation allowBlank="1" showInputMessage="1" showErrorMessage="1" prompt="Entrez les Notes dans la cellule à droite" sqref="D13:D14" xr:uid="{00000000-0002-0000-0A00-000003000000}"/>
    <dataValidation allowBlank="1" showInputMessage="1" showErrorMessage="1" prompt="Entrez les Notes dans cette cellule" sqref="E13:H14" xr:uid="{00000000-0002-0000-0A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A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A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A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s>
  <sheetData>
    <row r="1" spans="2:8" ht="60" customHeight="1">
      <c r="B1" s="20" t="str">
        <f>"Décembre "&amp;AnnéeCalendrier</f>
        <v>Décembre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JoursEtSemaines+DATE(AnnéeCalendrier,12,1)-WEEKDAY(DATE(AnnéeCalendrier,12,1),(DébutSemaine="LUNDI")+1)+1</f>
        <v>45621</v>
      </c>
      <c r="C3" s="13">
        <v>45622</v>
      </c>
      <c r="D3" s="13">
        <v>45623</v>
      </c>
      <c r="E3" s="13">
        <v>45624</v>
      </c>
      <c r="F3" s="13">
        <v>45625</v>
      </c>
      <c r="G3" s="13">
        <v>45626</v>
      </c>
      <c r="H3" s="13">
        <v>45627</v>
      </c>
    </row>
    <row r="4" spans="2:8" ht="58" customHeight="1"/>
    <row r="5" spans="2:8" ht="19.5" customHeight="1">
      <c r="B5" s="15">
        <f t="array" ref="B5:H5">JoursEtSemaines+DATE(AnnéeCalendrier,12,1)-WEEKDAY(DATE(AnnéeCalendrier,12,1),(DébutSemaine="LUNDI")+1)+8</f>
        <v>45628</v>
      </c>
      <c r="C5" s="15">
        <v>45629</v>
      </c>
      <c r="D5" s="15">
        <v>45630</v>
      </c>
      <c r="E5" s="15">
        <v>45631</v>
      </c>
      <c r="F5" s="15">
        <v>45632</v>
      </c>
      <c r="G5" s="15">
        <v>45633</v>
      </c>
      <c r="H5" s="15">
        <v>45634</v>
      </c>
    </row>
    <row r="6" spans="2:8" ht="58" customHeight="1">
      <c r="B6" s="11"/>
      <c r="C6" s="11"/>
      <c r="D6" s="11"/>
      <c r="E6" s="11"/>
      <c r="F6" s="11"/>
      <c r="G6" s="11"/>
      <c r="H6" s="11"/>
    </row>
    <row r="7" spans="2:8" ht="19.5" customHeight="1">
      <c r="B7" s="13">
        <f t="array" ref="B7:H7">JoursEtSemaines+DATE(AnnéeCalendrier,12,1)-WEEKDAY(DATE(AnnéeCalendrier,12,1),(DébutSemaine="LUNDI")+1)+15</f>
        <v>45635</v>
      </c>
      <c r="C7" s="13">
        <v>45636</v>
      </c>
      <c r="D7" s="13">
        <v>45637</v>
      </c>
      <c r="E7" s="13">
        <v>45638</v>
      </c>
      <c r="F7" s="13">
        <v>45639</v>
      </c>
      <c r="G7" s="13">
        <v>45640</v>
      </c>
      <c r="H7" s="13">
        <v>45641</v>
      </c>
    </row>
    <row r="8" spans="2:8" ht="58" customHeight="1"/>
    <row r="9" spans="2:8" ht="19.5" customHeight="1">
      <c r="B9" s="15">
        <f t="array" ref="B9:H9">JoursEtSemaines+DATE(AnnéeCalendrier,12,1)-WEEKDAY(DATE(AnnéeCalendrier,12,1),(DébutSemaine="LUNDI")+1)+22</f>
        <v>45642</v>
      </c>
      <c r="C9" s="15">
        <v>45643</v>
      </c>
      <c r="D9" s="15">
        <v>45644</v>
      </c>
      <c r="E9" s="15">
        <v>45645</v>
      </c>
      <c r="F9" s="15">
        <v>45646</v>
      </c>
      <c r="G9" s="15">
        <v>45647</v>
      </c>
      <c r="H9" s="15">
        <v>45648</v>
      </c>
    </row>
    <row r="10" spans="2:8" ht="58" customHeight="1">
      <c r="B10" s="11"/>
      <c r="C10" s="11"/>
      <c r="D10" s="11"/>
      <c r="E10" s="11"/>
      <c r="F10" s="11"/>
      <c r="G10" s="11"/>
      <c r="H10" s="11"/>
    </row>
    <row r="11" spans="2:8" ht="19.5" customHeight="1">
      <c r="B11" s="13">
        <f t="array" ref="B11:H11">JoursEtSemaines+DATE(AnnéeCalendrier,12,1)-WEEKDAY(DATE(AnnéeCalendrier,12,1),(DébutSemaine="LUNDI")+1)+29</f>
        <v>45649</v>
      </c>
      <c r="C11" s="13">
        <v>45650</v>
      </c>
      <c r="D11" s="13">
        <v>45651</v>
      </c>
      <c r="E11" s="13">
        <v>45652</v>
      </c>
      <c r="F11" s="13">
        <v>45653</v>
      </c>
      <c r="G11" s="13">
        <v>45654</v>
      </c>
      <c r="H11" s="13">
        <v>45655</v>
      </c>
    </row>
    <row r="12" spans="2:8" ht="58" customHeight="1"/>
    <row r="13" spans="2:8" ht="19.5" customHeight="1">
      <c r="B13" s="15">
        <f t="array" ref="B13:C13">JoursEtSemaines+DATE(AnnéeCalendrier,12,1)-WEEKDAY(DATE(AnnéeCalendrier,12,1),(DébutSemaine="LUNDI")+1)+36</f>
        <v>45656</v>
      </c>
      <c r="C13" s="15">
        <v>45657</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1" priority="2">
      <formula>AND(DAY(B11)&gt;=1,DAY(B11)&lt;=15)</formula>
    </cfRule>
  </conditionalFormatting>
  <conditionalFormatting sqref="B3:G3">
    <cfRule type="expression" dxfId="0" priority="1">
      <formula>DAY(B3)&gt;8</formula>
    </cfRule>
  </conditionalFormatting>
  <dataValidations count="8">
    <dataValidation allowBlank="1" showInputMessage="1" showErrorMessage="1" prompt="Jour de la semaine défini automatiquement." sqref="C2:H2" xr:uid="{00000000-0002-0000-0B00-000000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B00-000001000000}"/>
    <dataValidation allowBlank="1" showInputMessage="1" showErrorMessage="1" prompt="Calendrier du mois de décembre" sqref="A1" xr:uid="{00000000-0002-0000-0B00-000002000000}"/>
    <dataValidation allowBlank="1" showInputMessage="1" showErrorMessage="1" prompt="Entrez les Notes dans la cellule à droite" sqref="D13:D14" xr:uid="{00000000-0002-0000-0B00-000003000000}"/>
    <dataValidation allowBlank="1" showInputMessage="1" showErrorMessage="1" prompt="Entrez les Notes dans cette cellule" sqref="E13:H14" xr:uid="{00000000-0002-0000-0B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B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B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B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pageSetUpPr fitToPage="1"/>
  </sheetPr>
  <dimension ref="A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1:8" s="1" customFormat="1" ht="60" customHeight="1">
      <c r="A1"/>
      <c r="B1" s="20" t="str">
        <f>"Février "&amp;AnnéeCalendrier</f>
        <v>Février 2024</v>
      </c>
      <c r="C1" s="20"/>
      <c r="D1" s="20"/>
      <c r="E1" s="3"/>
      <c r="F1" s="3"/>
      <c r="G1" s="3"/>
      <c r="H1" s="4"/>
    </row>
    <row r="2" spans="1:8" s="2" customFormat="1" ht="21.75" customHeight="1" thickBot="1">
      <c r="A2"/>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1:8" s="5" customFormat="1" ht="19.5" customHeight="1">
      <c r="A3"/>
      <c r="B3" s="13">
        <f t="array" ref="B3:H3">JoursEtSemaines+DATE(AnnéeCalendrier,2,1)-WEEKDAY(DATE(AnnéeCalendrier,2,1),(DébutSemaine="LUNDI")+1)+1</f>
        <v>45320</v>
      </c>
      <c r="C3" s="13">
        <v>45321</v>
      </c>
      <c r="D3" s="13">
        <v>45322</v>
      </c>
      <c r="E3" s="13">
        <v>45323</v>
      </c>
      <c r="F3" s="13">
        <v>45324</v>
      </c>
      <c r="G3" s="13">
        <v>45325</v>
      </c>
      <c r="H3" s="13">
        <v>45326</v>
      </c>
    </row>
    <row r="4" spans="1:8" ht="58" customHeight="1"/>
    <row r="5" spans="1:8" s="5" customFormat="1" ht="19.5" customHeight="1">
      <c r="A5"/>
      <c r="B5" s="15">
        <f t="array" ref="B5:H5">JoursEtSemaines+DATE(AnnéeCalendrier,2,1)-WEEKDAY(DATE(AnnéeCalendrier,2,1),(DébutSemaine="LUNDI")+1)+8</f>
        <v>45327</v>
      </c>
      <c r="C5" s="15">
        <v>45328</v>
      </c>
      <c r="D5" s="15">
        <v>45329</v>
      </c>
      <c r="E5" s="15">
        <v>45330</v>
      </c>
      <c r="F5" s="15">
        <v>45331</v>
      </c>
      <c r="G5" s="15">
        <v>45332</v>
      </c>
      <c r="H5" s="15">
        <v>45333</v>
      </c>
    </row>
    <row r="6" spans="1:8" ht="58" customHeight="1">
      <c r="B6" s="11"/>
      <c r="C6" s="11"/>
      <c r="D6" s="11"/>
      <c r="E6" s="11"/>
      <c r="F6" s="11"/>
      <c r="G6" s="11"/>
      <c r="H6" s="11"/>
    </row>
    <row r="7" spans="1:8" s="5" customFormat="1" ht="19.5" customHeight="1">
      <c r="A7"/>
      <c r="B7" s="13">
        <f t="array" ref="B7:H7">JoursEtSemaines+DATE(AnnéeCalendrier,2,1)-WEEKDAY(DATE(AnnéeCalendrier,2,1),(DébutSemaine="LUNDI")+1)+15</f>
        <v>45334</v>
      </c>
      <c r="C7" s="13">
        <v>45335</v>
      </c>
      <c r="D7" s="13">
        <v>45336</v>
      </c>
      <c r="E7" s="13">
        <v>45337</v>
      </c>
      <c r="F7" s="13">
        <v>45338</v>
      </c>
      <c r="G7" s="13">
        <v>45339</v>
      </c>
      <c r="H7" s="13">
        <v>45340</v>
      </c>
    </row>
    <row r="8" spans="1:8" ht="58" customHeight="1"/>
    <row r="9" spans="1:8" s="5" customFormat="1" ht="19.5" customHeight="1">
      <c r="A9"/>
      <c r="B9" s="15">
        <f t="array" ref="B9:H9">JoursEtSemaines+DATE(AnnéeCalendrier,2,1)-WEEKDAY(DATE(AnnéeCalendrier,2,1),(DébutSemaine="LUNDI")+1)+22</f>
        <v>45341</v>
      </c>
      <c r="C9" s="15">
        <v>45342</v>
      </c>
      <c r="D9" s="15">
        <v>45343</v>
      </c>
      <c r="E9" s="15">
        <v>45344</v>
      </c>
      <c r="F9" s="15">
        <v>45345</v>
      </c>
      <c r="G9" s="15">
        <v>45346</v>
      </c>
      <c r="H9" s="15">
        <v>45347</v>
      </c>
    </row>
    <row r="10" spans="1:8" ht="58" customHeight="1">
      <c r="B10" s="11"/>
      <c r="C10" s="11"/>
      <c r="D10" s="11"/>
      <c r="E10" s="11"/>
      <c r="F10" s="11"/>
      <c r="G10" s="11"/>
      <c r="H10" s="11"/>
    </row>
    <row r="11" spans="1:8" s="5" customFormat="1" ht="19.5" customHeight="1">
      <c r="A11"/>
      <c r="B11" s="13">
        <f t="array" ref="B11:H11">JoursEtSemaines+DATE(AnnéeCalendrier,2,1)-WEEKDAY(DATE(AnnéeCalendrier,2,1),(DébutSemaine="LUNDI")+1)+29</f>
        <v>45348</v>
      </c>
      <c r="C11" s="13">
        <v>45349</v>
      </c>
      <c r="D11" s="13">
        <v>45350</v>
      </c>
      <c r="E11" s="13">
        <v>45351</v>
      </c>
      <c r="F11" s="13">
        <v>45352</v>
      </c>
      <c r="G11" s="13">
        <v>45353</v>
      </c>
      <c r="H11" s="13">
        <v>45354</v>
      </c>
    </row>
    <row r="12" spans="1:8" ht="58" customHeight="1"/>
    <row r="13" spans="1:8" s="5" customFormat="1" ht="19.5" customHeight="1">
      <c r="A13"/>
      <c r="B13" s="15">
        <f t="array" ref="B13:C13">JoursEtSemaines+DATE(AnnéeCalendrier,2,1)-WEEKDAY(DATE(AnnéeCalendrier,2,1),(DébutSemaine="LUNDI")+1)+36</f>
        <v>45355</v>
      </c>
      <c r="C13" s="15">
        <v>45356</v>
      </c>
      <c r="D13" s="16" t="s">
        <v>0</v>
      </c>
      <c r="E13" s="17"/>
      <c r="F13" s="17"/>
      <c r="G13" s="17"/>
      <c r="H13" s="17"/>
    </row>
    <row r="14" spans="1:8" ht="58" customHeight="1">
      <c r="B14" s="11"/>
      <c r="C14" s="11"/>
      <c r="D14" s="16"/>
      <c r="E14" s="17"/>
      <c r="F14" s="17"/>
      <c r="G14" s="17"/>
      <c r="H14" s="17"/>
    </row>
  </sheetData>
  <mergeCells count="3">
    <mergeCell ref="D13:D14"/>
    <mergeCell ref="E13:H14"/>
    <mergeCell ref="B1:D1"/>
  </mergeCells>
  <conditionalFormatting sqref="B11:H11 B13:C13">
    <cfRule type="expression" dxfId="21" priority="2">
      <formula>AND(DAY(B11)&gt;=1,DAY(B11)&lt;=15)</formula>
    </cfRule>
  </conditionalFormatting>
  <conditionalFormatting sqref="B3:G3">
    <cfRule type="expression" dxfId="20" priority="1">
      <formula>DAY(B3)&gt;8</formula>
    </cfRule>
  </conditionalFormatting>
  <dataValidations count="8">
    <dataValidation allowBlank="1" showInputMessage="1" showErrorMessage="1" prompt="Jour de la semaine défini automatiquement." sqref="C2:H2" xr:uid="{00000000-0002-0000-01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1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1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100-000003000000}"/>
    <dataValidation allowBlank="1" showInputMessage="1" showErrorMessage="1" prompt="Calendrier du mois de février" sqref="A1" xr:uid="{00000000-0002-0000-0100-000004000000}"/>
    <dataValidation allowBlank="1" showInputMessage="1" showErrorMessage="1" prompt="Entrez les Notes dans la cellule à droite" sqref="D13:D14" xr:uid="{00000000-0002-0000-0100-000005000000}"/>
    <dataValidation allowBlank="1" showInputMessage="1" showErrorMessage="1" prompt="Entrez les Notes dans cette cellule" sqref="E13:H14" xr:uid="{00000000-0002-0000-0100-000006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1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"Mars "&amp;AnnéeCalendrier</f>
        <v>Mars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JoursEtSemaines+DATE(AnnéeCalendrier,3,1)-WEEKDAY(DATE(AnnéeCalendrier,3,1),(DébutSemaine="LUNDI")+1)+1</f>
        <v>45348</v>
      </c>
      <c r="C3" s="13">
        <v>45349</v>
      </c>
      <c r="D3" s="13">
        <v>45350</v>
      </c>
      <c r="E3" s="13">
        <v>45351</v>
      </c>
      <c r="F3" s="13">
        <v>45352</v>
      </c>
      <c r="G3" s="13">
        <v>45353</v>
      </c>
      <c r="H3" s="13">
        <v>45354</v>
      </c>
    </row>
    <row r="4" spans="2:8" ht="58" customHeight="1"/>
    <row r="5" spans="2:8" ht="19.5" customHeight="1">
      <c r="B5" s="15">
        <f t="array" ref="B5:H5">JoursEtSemaines+DATE(AnnéeCalendrier,3,1)-WEEKDAY(DATE(AnnéeCalendrier,3,1),(DébutSemaine="LUNDI")+1)+8</f>
        <v>45355</v>
      </c>
      <c r="C5" s="15">
        <v>45356</v>
      </c>
      <c r="D5" s="15">
        <v>45357</v>
      </c>
      <c r="E5" s="15">
        <v>45358</v>
      </c>
      <c r="F5" s="15">
        <v>45359</v>
      </c>
      <c r="G5" s="15">
        <v>45360</v>
      </c>
      <c r="H5" s="15">
        <v>45361</v>
      </c>
    </row>
    <row r="6" spans="2:8" ht="58" customHeight="1">
      <c r="B6" s="11"/>
      <c r="C6" s="11"/>
      <c r="D6" s="11"/>
      <c r="E6" s="11"/>
      <c r="F6" s="11"/>
      <c r="G6" s="11"/>
      <c r="H6" s="11"/>
    </row>
    <row r="7" spans="2:8" ht="19.5" customHeight="1">
      <c r="B7" s="13">
        <f t="array" ref="B7:H7">JoursEtSemaines+DATE(AnnéeCalendrier,3,1)-WEEKDAY(DATE(AnnéeCalendrier,3,1),(DébutSemaine="LUNDI")+1)+15</f>
        <v>45362</v>
      </c>
      <c r="C7" s="13">
        <v>45363</v>
      </c>
      <c r="D7" s="13">
        <v>45364</v>
      </c>
      <c r="E7" s="13">
        <v>45365</v>
      </c>
      <c r="F7" s="13">
        <v>45366</v>
      </c>
      <c r="G7" s="13">
        <v>45367</v>
      </c>
      <c r="H7" s="13">
        <v>45368</v>
      </c>
    </row>
    <row r="8" spans="2:8" ht="58" customHeight="1"/>
    <row r="9" spans="2:8" ht="19.5" customHeight="1">
      <c r="B9" s="15">
        <f t="array" ref="B9:H9">JoursEtSemaines+DATE(AnnéeCalendrier,3,1)-WEEKDAY(DATE(AnnéeCalendrier,3,1),(DébutSemaine="LUNDI")+1)+22</f>
        <v>45369</v>
      </c>
      <c r="C9" s="15">
        <v>45370</v>
      </c>
      <c r="D9" s="15">
        <v>45371</v>
      </c>
      <c r="E9" s="15">
        <v>45372</v>
      </c>
      <c r="F9" s="15">
        <v>45373</v>
      </c>
      <c r="G9" s="15">
        <v>45374</v>
      </c>
      <c r="H9" s="15">
        <v>45375</v>
      </c>
    </row>
    <row r="10" spans="2:8" ht="58" customHeight="1">
      <c r="B10" s="11"/>
      <c r="C10" s="11"/>
      <c r="D10" s="11"/>
      <c r="E10" s="11"/>
      <c r="F10" s="11"/>
      <c r="G10" s="11"/>
      <c r="H10" s="11"/>
    </row>
    <row r="11" spans="2:8" ht="19.5" customHeight="1">
      <c r="B11" s="13">
        <f t="array" ref="B11:H11">JoursEtSemaines+DATE(AnnéeCalendrier,3,1)-WEEKDAY(DATE(AnnéeCalendrier,3,1),(DébutSemaine="LUNDI")+1)+29</f>
        <v>45376</v>
      </c>
      <c r="C11" s="13">
        <v>45377</v>
      </c>
      <c r="D11" s="13">
        <v>45378</v>
      </c>
      <c r="E11" s="13">
        <v>45379</v>
      </c>
      <c r="F11" s="13">
        <v>45380</v>
      </c>
      <c r="G11" s="13">
        <v>45381</v>
      </c>
      <c r="H11" s="13">
        <v>45382</v>
      </c>
    </row>
    <row r="12" spans="2:8" ht="58" customHeight="1"/>
    <row r="13" spans="2:8" ht="19.5" customHeight="1">
      <c r="B13" s="15">
        <f t="array" ref="B13:C13">JoursEtSemaines+DATE(AnnéeCalendrier,3,1)-WEEKDAY(DATE(AnnéeCalendrier,3,1),(DébutSemaine="LUNDI")+1)+36</f>
        <v>45383</v>
      </c>
      <c r="C13" s="15">
        <v>45384</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19" priority="2">
      <formula>AND(DAY(B11)&gt;=1,DAY(B11)&lt;=15)</formula>
    </cfRule>
  </conditionalFormatting>
  <conditionalFormatting sqref="B3:G3">
    <cfRule type="expression" dxfId="18" priority="1">
      <formula>DAY(B3)&gt;8</formula>
    </cfRule>
  </conditionalFormatting>
  <dataValidations count="8">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200-000000000000}"/>
    <dataValidation allowBlank="1" showInputMessage="1" showErrorMessage="1" prompt="Entrez les Notes dans cette cellule" sqref="E13:H14" xr:uid="{00000000-0002-0000-0200-000001000000}"/>
    <dataValidation allowBlank="1" showInputMessage="1" showErrorMessage="1" prompt="Entrez les Notes dans la cellule à droite" sqref="D13:D14" xr:uid="{00000000-0002-0000-0200-000002000000}"/>
    <dataValidation allowBlank="1" showInputMessage="1" showErrorMessage="1" prompt="Calendrier du mois de mars" sqref="A1" xr:uid="{00000000-0002-0000-0200-000003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200-000004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200-000005000000}"/>
    <dataValidation allowBlank="1" showInputMessage="1" showErrorMessage="1" prompt="Jour de la semaine défini automatiquement." sqref="C2:H2" xr:uid="{00000000-0002-0000-02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2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"Avril "&amp;AnnéeCalendrier</f>
        <v>Avril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JoursEtSemaines+DATE(AnnéeCalendrier,4,1)-WEEKDAY(DATE(AnnéeCalendrier,4,1),(DébutSemaine="LUNDI")+1)+1</f>
        <v>45383</v>
      </c>
      <c r="C3" s="13">
        <v>45384</v>
      </c>
      <c r="D3" s="13">
        <v>45385</v>
      </c>
      <c r="E3" s="13">
        <v>45386</v>
      </c>
      <c r="F3" s="13">
        <v>45387</v>
      </c>
      <c r="G3" s="13">
        <v>45388</v>
      </c>
      <c r="H3" s="13">
        <v>45389</v>
      </c>
    </row>
    <row r="4" spans="2:8" ht="58" customHeight="1"/>
    <row r="5" spans="2:8" ht="19.5" customHeight="1">
      <c r="B5" s="15">
        <f t="array" ref="B5:H5">JoursEtSemaines+DATE(AnnéeCalendrier,4,1)-WEEKDAY(DATE(AnnéeCalendrier,4,1),(DébutSemaine="LUNDI")+1)+8</f>
        <v>45390</v>
      </c>
      <c r="C5" s="15">
        <v>45391</v>
      </c>
      <c r="D5" s="15">
        <v>45392</v>
      </c>
      <c r="E5" s="15">
        <v>45393</v>
      </c>
      <c r="F5" s="15">
        <v>45394</v>
      </c>
      <c r="G5" s="15">
        <v>45395</v>
      </c>
      <c r="H5" s="15">
        <v>45396</v>
      </c>
    </row>
    <row r="6" spans="2:8" ht="58" customHeight="1">
      <c r="B6" s="11"/>
      <c r="C6" s="11"/>
      <c r="D6" s="11"/>
      <c r="E6" s="11"/>
      <c r="F6" s="11"/>
      <c r="G6" s="11"/>
      <c r="H6" s="11"/>
    </row>
    <row r="7" spans="2:8" ht="19.5" customHeight="1">
      <c r="B7" s="13">
        <f t="array" ref="B7:H7">JoursEtSemaines+DATE(AnnéeCalendrier,4,1)-WEEKDAY(DATE(AnnéeCalendrier,4,1),(DébutSemaine="LUNDI")+1)+15</f>
        <v>45397</v>
      </c>
      <c r="C7" s="13">
        <v>45398</v>
      </c>
      <c r="D7" s="13">
        <v>45399</v>
      </c>
      <c r="E7" s="13">
        <v>45400</v>
      </c>
      <c r="F7" s="13">
        <v>45401</v>
      </c>
      <c r="G7" s="13">
        <v>45402</v>
      </c>
      <c r="H7" s="13">
        <v>45403</v>
      </c>
    </row>
    <row r="8" spans="2:8" ht="58" customHeight="1"/>
    <row r="9" spans="2:8" ht="19.5" customHeight="1">
      <c r="B9" s="15">
        <f t="array" ref="B9:H9">JoursEtSemaines+DATE(AnnéeCalendrier,4,1)-WEEKDAY(DATE(AnnéeCalendrier,4,1),(DébutSemaine="LUNDI")+1)+22</f>
        <v>45404</v>
      </c>
      <c r="C9" s="15">
        <v>45405</v>
      </c>
      <c r="D9" s="15">
        <v>45406</v>
      </c>
      <c r="E9" s="15">
        <v>45407</v>
      </c>
      <c r="F9" s="15">
        <v>45408</v>
      </c>
      <c r="G9" s="15">
        <v>45409</v>
      </c>
      <c r="H9" s="15">
        <v>45410</v>
      </c>
    </row>
    <row r="10" spans="2:8" ht="58" customHeight="1">
      <c r="B10" s="11"/>
      <c r="C10" s="11"/>
      <c r="D10" s="11"/>
      <c r="E10" s="11"/>
      <c r="F10" s="11"/>
      <c r="G10" s="11"/>
      <c r="H10" s="11"/>
    </row>
    <row r="11" spans="2:8" ht="19.5" customHeight="1">
      <c r="B11" s="13">
        <f t="array" ref="B11:H11">JoursEtSemaines+DATE(AnnéeCalendrier,4,1)-WEEKDAY(DATE(AnnéeCalendrier,4,1),(DébutSemaine="LUNDI")+1)+29</f>
        <v>45411</v>
      </c>
      <c r="C11" s="13">
        <v>45412</v>
      </c>
      <c r="D11" s="13">
        <v>45413</v>
      </c>
      <c r="E11" s="13">
        <v>45414</v>
      </c>
      <c r="F11" s="13">
        <v>45415</v>
      </c>
      <c r="G11" s="13">
        <v>45416</v>
      </c>
      <c r="H11" s="13">
        <v>45417</v>
      </c>
    </row>
    <row r="12" spans="2:8" ht="58" customHeight="1"/>
    <row r="13" spans="2:8" ht="19.5" customHeight="1">
      <c r="B13" s="15">
        <f t="array" ref="B13:C13">JoursEtSemaines+DATE(AnnéeCalendrier,4,1)-WEEKDAY(DATE(AnnéeCalendrier,4,1),(DébutSemaine="LUNDI")+1)+36</f>
        <v>45418</v>
      </c>
      <c r="C13" s="15">
        <v>45419</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17" priority="2">
      <formula>AND(DAY(B11)&gt;=1,DAY(B11)&lt;=15)</formula>
    </cfRule>
  </conditionalFormatting>
  <conditionalFormatting sqref="B3:G3">
    <cfRule type="expression" dxfId="16" priority="1">
      <formula>DAY(B3)&gt;8</formula>
    </cfRule>
  </conditionalFormatting>
  <dataValidations count="8">
    <dataValidation allowBlank="1" showInputMessage="1" showErrorMessage="1" prompt="Jour de la semaine défini automatiquement." sqref="C2:H2" xr:uid="{00000000-0002-0000-03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3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300-000002000000}"/>
    <dataValidation allowBlank="1" showInputMessage="1" showErrorMessage="1" prompt="Calendrier du mois d’avril" sqref="A1" xr:uid="{00000000-0002-0000-0300-000003000000}"/>
    <dataValidation allowBlank="1" showInputMessage="1" showErrorMessage="1" prompt="Entrez les Notes dans la cellule à droite" sqref="D13:D14" xr:uid="{00000000-0002-0000-0300-000004000000}"/>
    <dataValidation allowBlank="1" showInputMessage="1" showErrorMessage="1" prompt="Entrez les Notes dans cette cellule" sqref="E13:H14" xr:uid="{00000000-0002-0000-0300-000005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3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3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"Mai "&amp;AnnéeCalendrier</f>
        <v>Mai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JoursEtSemaines+DATE(AnnéeCalendrier,5,1)-WEEKDAY(DATE(AnnéeCalendrier,5,1),(DébutSemaine="LUNDI")+1)+1</f>
        <v>45411</v>
      </c>
      <c r="C3" s="13">
        <v>45412</v>
      </c>
      <c r="D3" s="13">
        <v>45413</v>
      </c>
      <c r="E3" s="13">
        <v>45414</v>
      </c>
      <c r="F3" s="13">
        <v>45415</v>
      </c>
      <c r="G3" s="13">
        <v>45416</v>
      </c>
      <c r="H3" s="13">
        <v>45417</v>
      </c>
    </row>
    <row r="4" spans="2:8" ht="58" customHeight="1"/>
    <row r="5" spans="2:8" ht="19.5" customHeight="1">
      <c r="B5" s="15">
        <f t="array" ref="B5:H5">JoursEtSemaines+DATE(AnnéeCalendrier,5,1)-WEEKDAY(DATE(AnnéeCalendrier,5,1),(DébutSemaine="LUNDI")+1)+8</f>
        <v>45418</v>
      </c>
      <c r="C5" s="15">
        <v>45419</v>
      </c>
      <c r="D5" s="15">
        <v>45420</v>
      </c>
      <c r="E5" s="15">
        <v>45421</v>
      </c>
      <c r="F5" s="15">
        <v>45422</v>
      </c>
      <c r="G5" s="15">
        <v>45423</v>
      </c>
      <c r="H5" s="15">
        <v>45424</v>
      </c>
    </row>
    <row r="6" spans="2:8" ht="58" customHeight="1">
      <c r="B6" s="11"/>
      <c r="C6" s="11"/>
      <c r="D6" s="11"/>
      <c r="E6" s="11"/>
      <c r="F6" s="11"/>
      <c r="G6" s="11"/>
      <c r="H6" s="11"/>
    </row>
    <row r="7" spans="2:8" ht="19.5" customHeight="1">
      <c r="B7" s="13">
        <f t="array" ref="B7:H7">JoursEtSemaines+DATE(AnnéeCalendrier,5,1)-WEEKDAY(DATE(AnnéeCalendrier,5,1),(DébutSemaine="LUNDI")+1)+15</f>
        <v>45425</v>
      </c>
      <c r="C7" s="13">
        <v>45426</v>
      </c>
      <c r="D7" s="13">
        <v>45427</v>
      </c>
      <c r="E7" s="13">
        <v>45428</v>
      </c>
      <c r="F7" s="13">
        <v>45429</v>
      </c>
      <c r="G7" s="13">
        <v>45430</v>
      </c>
      <c r="H7" s="13">
        <v>45431</v>
      </c>
    </row>
    <row r="8" spans="2:8" ht="58" customHeight="1"/>
    <row r="9" spans="2:8" ht="19.5" customHeight="1">
      <c r="B9" s="15">
        <f t="array" ref="B9:H9">JoursEtSemaines+DATE(AnnéeCalendrier,5,1)-WEEKDAY(DATE(AnnéeCalendrier,5,1),(DébutSemaine="LUNDI")+1)+22</f>
        <v>45432</v>
      </c>
      <c r="C9" s="15">
        <v>45433</v>
      </c>
      <c r="D9" s="15">
        <v>45434</v>
      </c>
      <c r="E9" s="15">
        <v>45435</v>
      </c>
      <c r="F9" s="15">
        <v>45436</v>
      </c>
      <c r="G9" s="15">
        <v>45437</v>
      </c>
      <c r="H9" s="15">
        <v>45438</v>
      </c>
    </row>
    <row r="10" spans="2:8" ht="58" customHeight="1">
      <c r="B10" s="11"/>
      <c r="C10" s="11"/>
      <c r="D10" s="11"/>
      <c r="E10" s="11"/>
      <c r="F10" s="11"/>
      <c r="G10" s="11"/>
      <c r="H10" s="11"/>
    </row>
    <row r="11" spans="2:8" ht="19.5" customHeight="1">
      <c r="B11" s="13">
        <f t="array" ref="B11:H11">JoursEtSemaines+DATE(AnnéeCalendrier,5,1)-WEEKDAY(DATE(AnnéeCalendrier,5,1),(DébutSemaine="LUNDI")+1)+29</f>
        <v>45439</v>
      </c>
      <c r="C11" s="13">
        <v>45440</v>
      </c>
      <c r="D11" s="13">
        <v>45441</v>
      </c>
      <c r="E11" s="13">
        <v>45442</v>
      </c>
      <c r="F11" s="13">
        <v>45443</v>
      </c>
      <c r="G11" s="13">
        <v>45444</v>
      </c>
      <c r="H11" s="13">
        <v>45445</v>
      </c>
    </row>
    <row r="12" spans="2:8" ht="58" customHeight="1"/>
    <row r="13" spans="2:8" ht="19.5" customHeight="1">
      <c r="B13" s="15">
        <f t="array" ref="B13:C13">JoursEtSemaines+DATE(AnnéeCalendrier,5,1)-WEEKDAY(DATE(AnnéeCalendrier,5,1),(DébutSemaine="LUNDI")+1)+36</f>
        <v>45446</v>
      </c>
      <c r="C13" s="15">
        <v>45447</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15" priority="2">
      <formula>AND(DAY(B11)&gt;=1,DAY(B11)&lt;=15)</formula>
    </cfRule>
  </conditionalFormatting>
  <conditionalFormatting sqref="B3:G3">
    <cfRule type="expression" dxfId="14" priority="1">
      <formula>DAY(B3)&gt;8</formula>
    </cfRule>
  </conditionalFormatting>
  <dataValidations count="8">
    <dataValidation allowBlank="1" showInputMessage="1" showErrorMessage="1" prompt="Jour de la semaine défini automatiquement." sqref="C2:H2" xr:uid="{00000000-0002-0000-04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4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400-000002000000}"/>
    <dataValidation allowBlank="1" showInputMessage="1" showErrorMessage="1" prompt="Calendrier du mois de mai" sqref="A1" xr:uid="{00000000-0002-0000-0400-000003000000}"/>
    <dataValidation allowBlank="1" showInputMessage="1" showErrorMessage="1" prompt="Entrez les Notes dans la cellule à droite" sqref="D13:D14" xr:uid="{00000000-0002-0000-0400-000004000000}"/>
    <dataValidation allowBlank="1" showInputMessage="1" showErrorMessage="1" prompt="Entrez les Notes dans cette cellule" sqref="E13:H14" xr:uid="{00000000-0002-0000-0400-000005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4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4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"Juin "&amp;AnnéeCalendrier</f>
        <v>Juin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JoursEtSemaines+DATE(AnnéeCalendrier,6,1)-WEEKDAY(DATE(AnnéeCalendrier,6,1),(DébutSemaine="LUNDI")+1)+1</f>
        <v>45439</v>
      </c>
      <c r="C3" s="13">
        <v>45440</v>
      </c>
      <c r="D3" s="13">
        <v>45441</v>
      </c>
      <c r="E3" s="13">
        <v>45442</v>
      </c>
      <c r="F3" s="13">
        <v>45443</v>
      </c>
      <c r="G3" s="13">
        <v>45444</v>
      </c>
      <c r="H3" s="13">
        <v>45445</v>
      </c>
    </row>
    <row r="4" spans="2:8" ht="58" customHeight="1"/>
    <row r="5" spans="2:8" ht="19.5" customHeight="1">
      <c r="B5" s="15">
        <f t="array" ref="B5:H5">JoursEtSemaines+DATE(AnnéeCalendrier,6,1)-WEEKDAY(DATE(AnnéeCalendrier,6,1),(DébutSemaine="LUNDI")+1)+8</f>
        <v>45446</v>
      </c>
      <c r="C5" s="15">
        <v>45447</v>
      </c>
      <c r="D5" s="15">
        <v>45448</v>
      </c>
      <c r="E5" s="15">
        <v>45449</v>
      </c>
      <c r="F5" s="15">
        <v>45450</v>
      </c>
      <c r="G5" s="15">
        <v>45451</v>
      </c>
      <c r="H5" s="15">
        <v>45452</v>
      </c>
    </row>
    <row r="6" spans="2:8" ht="58" customHeight="1">
      <c r="B6" s="11"/>
      <c r="C6" s="11"/>
      <c r="D6" s="11"/>
      <c r="E6" s="11"/>
      <c r="F6" s="11"/>
      <c r="G6" s="11"/>
      <c r="H6" s="11"/>
    </row>
    <row r="7" spans="2:8" ht="19.5" customHeight="1">
      <c r="B7" s="13">
        <f t="array" ref="B7:H7">JoursEtSemaines+DATE(AnnéeCalendrier,6,1)-WEEKDAY(DATE(AnnéeCalendrier,6,1),(DébutSemaine="LUNDI")+1)+15</f>
        <v>45453</v>
      </c>
      <c r="C7" s="13">
        <v>45454</v>
      </c>
      <c r="D7" s="13">
        <v>45455</v>
      </c>
      <c r="E7" s="13">
        <v>45456</v>
      </c>
      <c r="F7" s="13">
        <v>45457</v>
      </c>
      <c r="G7" s="13">
        <v>45458</v>
      </c>
      <c r="H7" s="13">
        <v>45459</v>
      </c>
    </row>
    <row r="8" spans="2:8" ht="58" customHeight="1"/>
    <row r="9" spans="2:8" ht="19.5" customHeight="1">
      <c r="B9" s="15">
        <f t="array" ref="B9:H9">JoursEtSemaines+DATE(AnnéeCalendrier,6,1)-WEEKDAY(DATE(AnnéeCalendrier,6,1),(DébutSemaine="LUNDI")+1)+22</f>
        <v>45460</v>
      </c>
      <c r="C9" s="15">
        <v>45461</v>
      </c>
      <c r="D9" s="15">
        <v>45462</v>
      </c>
      <c r="E9" s="15">
        <v>45463</v>
      </c>
      <c r="F9" s="15">
        <v>45464</v>
      </c>
      <c r="G9" s="15">
        <v>45465</v>
      </c>
      <c r="H9" s="15">
        <v>45466</v>
      </c>
    </row>
    <row r="10" spans="2:8" ht="58" customHeight="1">
      <c r="B10" s="11"/>
      <c r="C10" s="11"/>
      <c r="D10" s="11"/>
      <c r="E10" s="11"/>
      <c r="F10" s="11"/>
      <c r="G10" s="11"/>
      <c r="H10" s="11"/>
    </row>
    <row r="11" spans="2:8" ht="19.5" customHeight="1">
      <c r="B11" s="13">
        <f t="array" ref="B11:H11">JoursEtSemaines+DATE(AnnéeCalendrier,6,1)-WEEKDAY(DATE(AnnéeCalendrier,6,1),(DébutSemaine="LUNDI")+1)+29</f>
        <v>45467</v>
      </c>
      <c r="C11" s="13">
        <v>45468</v>
      </c>
      <c r="D11" s="13">
        <v>45469</v>
      </c>
      <c r="E11" s="13">
        <v>45470</v>
      </c>
      <c r="F11" s="13">
        <v>45471</v>
      </c>
      <c r="G11" s="13">
        <v>45472</v>
      </c>
      <c r="H11" s="13">
        <v>45473</v>
      </c>
    </row>
    <row r="12" spans="2:8" ht="58" customHeight="1"/>
    <row r="13" spans="2:8" ht="19.5" customHeight="1">
      <c r="B13" s="15">
        <f t="array" ref="B13:C13">JoursEtSemaines+DATE(AnnéeCalendrier,6,1)-WEEKDAY(DATE(AnnéeCalendrier,6,1),(DébutSemaine="LUNDI")+1)+36</f>
        <v>45474</v>
      </c>
      <c r="C13" s="15">
        <v>45475</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13" priority="2">
      <formula>AND(DAY(B11)&gt;=1,DAY(B11)&lt;=15)</formula>
    </cfRule>
  </conditionalFormatting>
  <conditionalFormatting sqref="B3:G3">
    <cfRule type="expression" dxfId="12" priority="1">
      <formula>DAY(B3)&gt;8</formula>
    </cfRule>
  </conditionalFormatting>
  <dataValidations count="8">
    <dataValidation allowBlank="1" showInputMessage="1" showErrorMessage="1" prompt="Jour de la semaine défini automatiquement." sqref="C2:H2" xr:uid="{00000000-0002-0000-0500-000000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500-000001000000}"/>
    <dataValidation allowBlank="1" showInputMessage="1" showErrorMessage="1" prompt="Calendrier du mois de juin" sqref="A1" xr:uid="{00000000-0002-0000-0500-000002000000}"/>
    <dataValidation allowBlank="1" showInputMessage="1" showErrorMessage="1" prompt="Entrez les Notes dans la cellule à droite" sqref="D13:D14" xr:uid="{00000000-0002-0000-0500-000003000000}"/>
    <dataValidation allowBlank="1" showInputMessage="1" showErrorMessage="1" prompt="Entrez les Notes dans cette cellule" sqref="E13:H14" xr:uid="{00000000-0002-0000-05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5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5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5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pageSetUpPr fitToPage="1"/>
  </sheetPr>
  <dimension ref="B1:H14"/>
  <sheetViews>
    <sheetView showGridLines="0" zoomScaleNormal="10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"Juillet "&amp;AnnéeCalendrier</f>
        <v>Juillet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JoursEtSemaines+DATE(AnnéeCalendrier,7,1)-WEEKDAY(DATE(AnnéeCalendrier,7,1),(DébutSemaine="LUNDI")+1)+1</f>
        <v>45474</v>
      </c>
      <c r="C3" s="13">
        <v>45475</v>
      </c>
      <c r="D3" s="13">
        <v>45476</v>
      </c>
      <c r="E3" s="13">
        <v>45477</v>
      </c>
      <c r="F3" s="13">
        <v>45478</v>
      </c>
      <c r="G3" s="13">
        <v>45479</v>
      </c>
      <c r="H3" s="13">
        <v>45480</v>
      </c>
    </row>
    <row r="4" spans="2:8" ht="58" customHeight="1"/>
    <row r="5" spans="2:8" ht="19.5" customHeight="1">
      <c r="B5" s="15">
        <f t="array" ref="B5:H5">JoursEtSemaines+DATE(AnnéeCalendrier,7,1)-WEEKDAY(DATE(AnnéeCalendrier,7,1),(DébutSemaine="LUNDI")+1)+8</f>
        <v>45481</v>
      </c>
      <c r="C5" s="15">
        <v>45482</v>
      </c>
      <c r="D5" s="15">
        <v>45483</v>
      </c>
      <c r="E5" s="15">
        <v>45484</v>
      </c>
      <c r="F5" s="15">
        <v>45485</v>
      </c>
      <c r="G5" s="15">
        <v>45486</v>
      </c>
      <c r="H5" s="15">
        <v>45487</v>
      </c>
    </row>
    <row r="6" spans="2:8" ht="58" customHeight="1">
      <c r="B6" s="11"/>
      <c r="C6" s="11"/>
      <c r="D6" s="11"/>
      <c r="E6" s="11"/>
      <c r="F6" s="11"/>
      <c r="G6" s="11"/>
      <c r="H6" s="11"/>
    </row>
    <row r="7" spans="2:8" ht="19.5" customHeight="1">
      <c r="B7" s="13">
        <f t="array" ref="B7:H7">JoursEtSemaines+DATE(AnnéeCalendrier,7,1)-WEEKDAY(DATE(AnnéeCalendrier,7,1),(DébutSemaine="LUNDI")+1)+15</f>
        <v>45488</v>
      </c>
      <c r="C7" s="13">
        <v>45489</v>
      </c>
      <c r="D7" s="13">
        <v>45490</v>
      </c>
      <c r="E7" s="13">
        <v>45491</v>
      </c>
      <c r="F7" s="13">
        <v>45492</v>
      </c>
      <c r="G7" s="13">
        <v>45493</v>
      </c>
      <c r="H7" s="13">
        <v>45494</v>
      </c>
    </row>
    <row r="8" spans="2:8" ht="58" customHeight="1"/>
    <row r="9" spans="2:8" ht="19.5" customHeight="1">
      <c r="B9" s="15">
        <f t="array" ref="B9:H9">JoursEtSemaines+DATE(AnnéeCalendrier,7,1)-WEEKDAY(DATE(AnnéeCalendrier,7,1),(DébutSemaine="LUNDI")+1)+22</f>
        <v>45495</v>
      </c>
      <c r="C9" s="15">
        <v>45496</v>
      </c>
      <c r="D9" s="15">
        <v>45497</v>
      </c>
      <c r="E9" s="15">
        <v>45498</v>
      </c>
      <c r="F9" s="15">
        <v>45499</v>
      </c>
      <c r="G9" s="15">
        <v>45500</v>
      </c>
      <c r="H9" s="15">
        <v>45501</v>
      </c>
    </row>
    <row r="10" spans="2:8" ht="58" customHeight="1">
      <c r="B10" s="11"/>
      <c r="C10" s="11"/>
      <c r="D10" s="11"/>
      <c r="E10" s="11"/>
      <c r="F10" s="11"/>
      <c r="G10" s="11"/>
      <c r="H10" s="11"/>
    </row>
    <row r="11" spans="2:8" ht="19.5" customHeight="1">
      <c r="B11" s="13">
        <f t="array" ref="B11:H11">JoursEtSemaines+DATE(AnnéeCalendrier,7,1)-WEEKDAY(DATE(AnnéeCalendrier,7,1),(DébutSemaine="LUNDI")+1)+29</f>
        <v>45502</v>
      </c>
      <c r="C11" s="13">
        <v>45503</v>
      </c>
      <c r="D11" s="13">
        <v>45504</v>
      </c>
      <c r="E11" s="13">
        <v>45505</v>
      </c>
      <c r="F11" s="13">
        <v>45506</v>
      </c>
      <c r="G11" s="13">
        <v>45507</v>
      </c>
      <c r="H11" s="13">
        <v>45508</v>
      </c>
    </row>
    <row r="12" spans="2:8" ht="58" customHeight="1"/>
    <row r="13" spans="2:8" ht="19.5" customHeight="1">
      <c r="B13" s="15">
        <f t="array" ref="B13:C13">JoursEtSemaines+DATE(AnnéeCalendrier,7,1)-WEEKDAY(DATE(AnnéeCalendrier,7,1),(DébutSemaine="LUNDI")+1)+36</f>
        <v>45509</v>
      </c>
      <c r="C13" s="15">
        <v>45510</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11" priority="2">
      <formula>AND(DAY(B11)&gt;=1,DAY(B11)&lt;=15)</formula>
    </cfRule>
  </conditionalFormatting>
  <conditionalFormatting sqref="B3:G3">
    <cfRule type="expression" dxfId="10" priority="1">
      <formula>DAY(B3)&gt;8</formula>
    </cfRule>
  </conditionalFormatting>
  <dataValidations count="8">
    <dataValidation allowBlank="1" showInputMessage="1" showErrorMessage="1" prompt="Jour de la semaine défini automatiquement." sqref="C2:H2" xr:uid="{00000000-0002-0000-0600-000000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600-000001000000}"/>
    <dataValidation allowBlank="1" showInputMessage="1" showErrorMessage="1" prompt="Calendrier du mois de juillet" sqref="A1" xr:uid="{00000000-0002-0000-0600-000002000000}"/>
    <dataValidation allowBlank="1" showInputMessage="1" showErrorMessage="1" prompt="Entrez les Notes dans la cellule à droite" sqref="D13:D14" xr:uid="{00000000-0002-0000-0600-000003000000}"/>
    <dataValidation allowBlank="1" showInputMessage="1" showErrorMessage="1" prompt="Entrez les Notes dans cette cellule" sqref="E13:H14" xr:uid="{00000000-0002-0000-06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6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6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6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"Août "&amp;AnnéeCalendrier</f>
        <v>Août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JoursEtSemaines+DATE(AnnéeCalendrier,8,1)-WEEKDAY(DATE(AnnéeCalendrier,8,1),(DébutSemaine="LUNDI")+1)+1</f>
        <v>45502</v>
      </c>
      <c r="C3" s="13">
        <v>45503</v>
      </c>
      <c r="D3" s="13">
        <v>45504</v>
      </c>
      <c r="E3" s="13">
        <v>45505</v>
      </c>
      <c r="F3" s="13">
        <v>45506</v>
      </c>
      <c r="G3" s="13">
        <v>45507</v>
      </c>
      <c r="H3" s="13">
        <v>45508</v>
      </c>
    </row>
    <row r="4" spans="2:8" ht="58" customHeight="1"/>
    <row r="5" spans="2:8" ht="19.5" customHeight="1">
      <c r="B5" s="15">
        <f t="array" ref="B5:H5">JoursEtSemaines+DATE(AnnéeCalendrier,8,1)-WEEKDAY(DATE(AnnéeCalendrier,8,1),(DébutSemaine="LUNDI")+1)+8</f>
        <v>45509</v>
      </c>
      <c r="C5" s="15">
        <v>45510</v>
      </c>
      <c r="D5" s="15">
        <v>45511</v>
      </c>
      <c r="E5" s="15">
        <v>45512</v>
      </c>
      <c r="F5" s="15">
        <v>45513</v>
      </c>
      <c r="G5" s="15">
        <v>45514</v>
      </c>
      <c r="H5" s="15">
        <v>45515</v>
      </c>
    </row>
    <row r="6" spans="2:8" ht="58" customHeight="1">
      <c r="B6" s="11"/>
      <c r="C6" s="11"/>
      <c r="D6" s="11"/>
      <c r="E6" s="11"/>
      <c r="F6" s="11"/>
      <c r="G6" s="11"/>
      <c r="H6" s="11"/>
    </row>
    <row r="7" spans="2:8" ht="19.5" customHeight="1">
      <c r="B7" s="13">
        <f t="array" ref="B7:H7">JoursEtSemaines+DATE(AnnéeCalendrier,8,1)-WEEKDAY(DATE(AnnéeCalendrier,8,1),(DébutSemaine="LUNDI")+1)+15</f>
        <v>45516</v>
      </c>
      <c r="C7" s="13">
        <v>45517</v>
      </c>
      <c r="D7" s="13">
        <v>45518</v>
      </c>
      <c r="E7" s="13">
        <v>45519</v>
      </c>
      <c r="F7" s="13">
        <v>45520</v>
      </c>
      <c r="G7" s="13">
        <v>45521</v>
      </c>
      <c r="H7" s="13">
        <v>45522</v>
      </c>
    </row>
    <row r="8" spans="2:8" ht="58" customHeight="1"/>
    <row r="9" spans="2:8" ht="19.5" customHeight="1">
      <c r="B9" s="15">
        <f t="array" ref="B9:H9">JoursEtSemaines+DATE(AnnéeCalendrier,8,1)-WEEKDAY(DATE(AnnéeCalendrier,8,1),(DébutSemaine="LUNDI")+1)+22</f>
        <v>45523</v>
      </c>
      <c r="C9" s="15">
        <v>45524</v>
      </c>
      <c r="D9" s="15">
        <v>45525</v>
      </c>
      <c r="E9" s="15">
        <v>45526</v>
      </c>
      <c r="F9" s="15">
        <v>45527</v>
      </c>
      <c r="G9" s="15">
        <v>45528</v>
      </c>
      <c r="H9" s="15">
        <v>45529</v>
      </c>
    </row>
    <row r="10" spans="2:8" ht="58" customHeight="1">
      <c r="B10" s="11"/>
      <c r="C10" s="11"/>
      <c r="D10" s="11"/>
      <c r="E10" s="11"/>
      <c r="F10" s="11"/>
      <c r="G10" s="11"/>
      <c r="H10" s="11"/>
    </row>
    <row r="11" spans="2:8" ht="19.5" customHeight="1">
      <c r="B11" s="13">
        <f t="array" ref="B11:H11">JoursEtSemaines+DATE(AnnéeCalendrier,8,1)-WEEKDAY(DATE(AnnéeCalendrier,8,1),(DébutSemaine="LUNDI")+1)+29</f>
        <v>45530</v>
      </c>
      <c r="C11" s="13">
        <v>45531</v>
      </c>
      <c r="D11" s="13">
        <v>45532</v>
      </c>
      <c r="E11" s="13">
        <v>45533</v>
      </c>
      <c r="F11" s="13">
        <v>45534</v>
      </c>
      <c r="G11" s="13">
        <v>45535</v>
      </c>
      <c r="H11" s="13">
        <v>45536</v>
      </c>
    </row>
    <row r="12" spans="2:8" ht="58" customHeight="1"/>
    <row r="13" spans="2:8" ht="19.5" customHeight="1">
      <c r="B13" s="15">
        <f t="array" ref="B13:C13">JoursEtSemaines+DATE(AnnéeCalendrier,8,1)-WEEKDAY(DATE(AnnéeCalendrier,8,1),(DébutSemaine="LUNDI")+1)+36</f>
        <v>45537</v>
      </c>
      <c r="C13" s="15">
        <v>45538</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9" priority="2">
      <formula>AND(DAY(B11)&gt;=1,DAY(B11)&lt;=15)</formula>
    </cfRule>
  </conditionalFormatting>
  <conditionalFormatting sqref="B3:G3">
    <cfRule type="expression" dxfId="8" priority="1">
      <formula>DAY(B3)&gt;8</formula>
    </cfRule>
  </conditionalFormatting>
  <dataValidations count="8">
    <dataValidation allowBlank="1" showInputMessage="1" showErrorMessage="1" prompt="Jour de la semaine défini automatiquement." sqref="C2:H2" xr:uid="{00000000-0002-0000-0700-000000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700-000001000000}"/>
    <dataValidation allowBlank="1" showInputMessage="1" showErrorMessage="1" prompt="Entrez les notes dans la cellule à droite" sqref="D13:D14" xr:uid="{00000000-0002-0000-0700-000002000000}"/>
    <dataValidation allowBlank="1" showInputMessage="1" showErrorMessage="1" prompt="Entrez les Notes dans cette cellule" sqref="E13:H14" xr:uid="{00000000-0002-0000-0700-000003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700-000004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700-000005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700-000006000000}"/>
    <dataValidation allowBlank="1" showInputMessage="1" showErrorMessage="1" prompt="Calendrier du mois d’août" sqref="A1" xr:uid="{00000000-0002-0000-07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"Septembre "&amp;AnnéeCalendrier</f>
        <v>Septembre 2024</v>
      </c>
      <c r="C1" s="20"/>
      <c r="D1" s="20"/>
      <c r="E1" s="3"/>
      <c r="F1" s="3"/>
      <c r="G1" s="3"/>
      <c r="H1" s="4"/>
    </row>
    <row r="2" spans="2:8" ht="21.75" customHeight="1" thickBot="1">
      <c r="B2" s="8" t="str">
        <f>IF(DébutSemaine="DIMANCHE", "DIMANCHE","LUNDI")</f>
        <v>LUNDI</v>
      </c>
      <c r="C2" s="8" t="str">
        <f t="shared" ref="C2:H2" si="0">UPPER(TEXT(C3,"jjjj"))</f>
        <v>MARDI</v>
      </c>
      <c r="D2" s="8" t="str">
        <f t="shared" si="0"/>
        <v>MERCREDI</v>
      </c>
      <c r="E2" s="8" t="str">
        <f t="shared" si="0"/>
        <v>JEUDI</v>
      </c>
      <c r="F2" s="8" t="str">
        <f t="shared" si="0"/>
        <v>VENDREDI</v>
      </c>
      <c r="G2" s="8" t="str">
        <f t="shared" si="0"/>
        <v>SAMEDI</v>
      </c>
      <c r="H2" s="8" t="str">
        <f t="shared" si="0"/>
        <v>DIMANCHE</v>
      </c>
    </row>
    <row r="3" spans="2:8" ht="19.5" customHeight="1">
      <c r="B3" s="13">
        <f t="array" ref="B3:H3">JoursEtSemaines+DATE(AnnéeCalendrier,9,1)-WEEKDAY(DATE(AnnéeCalendrier,9,1),(DébutSemaine="LUNDI")+1)+1</f>
        <v>45530</v>
      </c>
      <c r="C3" s="13">
        <v>45531</v>
      </c>
      <c r="D3" s="13">
        <v>45532</v>
      </c>
      <c r="E3" s="13">
        <v>45533</v>
      </c>
      <c r="F3" s="13">
        <v>45534</v>
      </c>
      <c r="G3" s="13">
        <v>45535</v>
      </c>
      <c r="H3" s="13">
        <v>45536</v>
      </c>
    </row>
    <row r="4" spans="2:8" ht="58" customHeight="1"/>
    <row r="5" spans="2:8" ht="19.5" customHeight="1">
      <c r="B5" s="15">
        <f t="array" ref="B5:H5">JoursEtSemaines+DATE(AnnéeCalendrier,9,1)-WEEKDAY(DATE(AnnéeCalendrier,9,1),(DébutSemaine="LUNDI")+1)+8</f>
        <v>45537</v>
      </c>
      <c r="C5" s="15">
        <v>45538</v>
      </c>
      <c r="D5" s="15">
        <v>45539</v>
      </c>
      <c r="E5" s="15">
        <v>45540</v>
      </c>
      <c r="F5" s="15">
        <v>45541</v>
      </c>
      <c r="G5" s="15">
        <v>45542</v>
      </c>
      <c r="H5" s="15">
        <v>45543</v>
      </c>
    </row>
    <row r="6" spans="2:8" ht="58" customHeight="1">
      <c r="B6" s="11"/>
      <c r="C6" s="11"/>
      <c r="D6" s="11"/>
      <c r="E6" s="11"/>
      <c r="F6" s="11"/>
      <c r="G6" s="11"/>
      <c r="H6" s="11"/>
    </row>
    <row r="7" spans="2:8" ht="19.5" customHeight="1">
      <c r="B7" s="13">
        <f t="array" ref="B7:H7">JoursEtSemaines+DATE(AnnéeCalendrier,9,1)-WEEKDAY(DATE(AnnéeCalendrier,9,1),(DébutSemaine="LUNDI")+1)+15</f>
        <v>45544</v>
      </c>
      <c r="C7" s="13">
        <v>45545</v>
      </c>
      <c r="D7" s="13">
        <v>45546</v>
      </c>
      <c r="E7" s="13">
        <v>45547</v>
      </c>
      <c r="F7" s="13">
        <v>45548</v>
      </c>
      <c r="G7" s="13">
        <v>45549</v>
      </c>
      <c r="H7" s="13">
        <v>45550</v>
      </c>
    </row>
    <row r="8" spans="2:8" ht="58" customHeight="1"/>
    <row r="9" spans="2:8" ht="19.5" customHeight="1">
      <c r="B9" s="15">
        <f t="array" ref="B9:H9">JoursEtSemaines+DATE(AnnéeCalendrier,9,1)-WEEKDAY(DATE(AnnéeCalendrier,9,1),(DébutSemaine="LUNDI")+1)+22</f>
        <v>45551</v>
      </c>
      <c r="C9" s="15">
        <v>45552</v>
      </c>
      <c r="D9" s="15">
        <v>45553</v>
      </c>
      <c r="E9" s="15">
        <v>45554</v>
      </c>
      <c r="F9" s="15">
        <v>45555</v>
      </c>
      <c r="G9" s="15">
        <v>45556</v>
      </c>
      <c r="H9" s="15">
        <v>45557</v>
      </c>
    </row>
    <row r="10" spans="2:8" ht="58" customHeight="1">
      <c r="B10" s="11"/>
      <c r="C10" s="11"/>
      <c r="D10" s="11"/>
      <c r="E10" s="11"/>
      <c r="F10" s="11"/>
      <c r="G10" s="11"/>
      <c r="H10" s="11"/>
    </row>
    <row r="11" spans="2:8" ht="19.5" customHeight="1">
      <c r="B11" s="13">
        <f t="array" ref="B11:H11">JoursEtSemaines+DATE(AnnéeCalendrier,9,1)-WEEKDAY(DATE(AnnéeCalendrier,9,1),(DébutSemaine="LUNDI")+1)+29</f>
        <v>45558</v>
      </c>
      <c r="C11" s="13">
        <v>45559</v>
      </c>
      <c r="D11" s="13">
        <v>45560</v>
      </c>
      <c r="E11" s="13">
        <v>45561</v>
      </c>
      <c r="F11" s="13">
        <v>45562</v>
      </c>
      <c r="G11" s="13">
        <v>45563</v>
      </c>
      <c r="H11" s="13">
        <v>45564</v>
      </c>
    </row>
    <row r="12" spans="2:8" ht="58" customHeight="1"/>
    <row r="13" spans="2:8" ht="19.5" customHeight="1">
      <c r="B13" s="15">
        <f t="array" ref="B13:C13">JoursEtSemaines+DATE(AnnéeCalendrier,9,1)-WEEKDAY(DATE(AnnéeCalendrier,9,1),(DébutSemaine="LUNDI")+1)+36</f>
        <v>45565</v>
      </c>
      <c r="C13" s="15">
        <v>45566</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11:H11 B13:C13">
    <cfRule type="expression" dxfId="7" priority="2">
      <formula>AND(DAY(B11)&gt;=1,DAY(B11)&lt;=15)</formula>
    </cfRule>
  </conditionalFormatting>
  <conditionalFormatting sqref="B3:G3">
    <cfRule type="expression" dxfId="6" priority="1">
      <formula>DAY(B3)&gt;8</formula>
    </cfRule>
  </conditionalFormatting>
  <dataValidations count="8">
    <dataValidation allowBlank="1" showInputMessage="1" showErrorMessage="1" prompt="Jour de la semaine défini automatiquement." sqref="C2:H2" xr:uid="{00000000-0002-0000-0800-000000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800-000001000000}"/>
    <dataValidation allowBlank="1" showInputMessage="1" showErrorMessage="1" prompt="Cette ligne contient les noms des jours de la semaine pour ce calendrier. Cette cellule contient le jour de début de la semaine. Pour modifier ce jour-là, sélectionnez le nouveau jour dans la cellule K3 de la feuille de calcul Janvier." sqref="B2" xr:uid="{00000000-0002-0000-0800-000002000000}"/>
    <dataValidation allowBlank="1" showInputMessage="1" showErrorMessage="1" prompt="Entrez les notes dans la cellule à droite" sqref="D13:D14" xr:uid="{00000000-0002-0000-0800-000003000000}"/>
    <dataValidation allowBlank="1" showInputMessage="1" showErrorMessage="1" prompt="Entrez les Notes dans cette cellule" sqref="E13:H14" xr:uid="{00000000-0002-0000-08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8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800-000006000000}"/>
    <dataValidation allowBlank="1" showInputMessage="1" showErrorMessage="1" prompt="Calendrier du mois de septembre" sqref="A1" xr:uid="{00000000-0002-0000-0800-000007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TM02930051</Template>
  <Application>Microsoft Excel</Application>
  <DocSecurity>0</DocSecurity>
  <ScaleCrop>false</ScaleCrop>
  <HeadingPairs>
    <vt:vector size="4" baseType="variant">
      <vt:variant>
        <vt:lpstr>Fogli di lavoro</vt:lpstr>
      </vt:variant>
      <vt:variant>
        <vt:i4>12</vt:i4>
      </vt:variant>
      <vt:variant>
        <vt:lpstr>Intervalli denominati</vt:lpstr>
      </vt:variant>
      <vt:variant>
        <vt:i4>28</vt:i4>
      </vt:variant>
    </vt:vector>
  </HeadingPairs>
  <TitlesOfParts>
    <vt:vector size="40"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Janvier!Area_stampa</vt:lpstr>
      <vt:lpstr>DébutSemaine</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lpstr>ZoneTitreLigne1..K3</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agruban</dc:creator>
  <cp:lastModifiedBy>agruban</cp:lastModifiedBy>
  <cp:lastPrinted>2023-03-25T13:17:19Z</cp:lastPrinted>
  <dcterms:created xsi:type="dcterms:W3CDTF">2017-12-20T01:58:27Z</dcterms:created>
  <dcterms:modified xsi:type="dcterms:W3CDTF">2023-03-25T13:17:21Z</dcterms:modified>
</cp:coreProperties>
</file>