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autoCompressPictures="0"/>
  <mc:AlternateContent xmlns:mc="http://schemas.openxmlformats.org/markup-compatibility/2006">
    <mc:Choice Requires="x15">
      <x15ac:absPath xmlns:x15ac="http://schemas.microsoft.com/office/spreadsheetml/2010/11/ac" url="C:\Users\agrub\Downloads\"/>
    </mc:Choice>
  </mc:AlternateContent>
  <xr:revisionPtr revIDLastSave="0" documentId="8_{606F767C-DD7F-41DF-87F1-4E3ABC705765}" xr6:coauthVersionLast="47" xr6:coauthVersionMax="47" xr10:uidLastSave="{00000000-0000-0000-0000-000000000000}"/>
  <bookViews>
    <workbookView xWindow="-120" yWindow="-120" windowWidth="29040" windowHeight="15720" tabRatio="788"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Janvier!$K$2</definedName>
    <definedName name="DébutSemaine">Janvier!$K$3</definedName>
    <definedName name="JoursEtSemaines">{0,1,2,3,4,5,6} + {0;1;2;3;4;5}*7</definedName>
    <definedName name="ZoneTitreColonne1...H12.1">Janvier!$B$2</definedName>
    <definedName name="ZoneTitreColonne1...H12.10">Octobre!$B$2</definedName>
    <definedName name="ZoneTitreColonne1...H12.11">Novembre!$B$2</definedName>
    <definedName name="ZoneTitreColonne1...H12.12">Décembre!$B$2</definedName>
    <definedName name="ZoneTitreColonne1...H12.2">Février!$B$2</definedName>
    <definedName name="ZoneTitreColonne1...H12.3">Mars!$B$2</definedName>
    <definedName name="ZoneTitreColonne1...H12.4">Avril!$B$2</definedName>
    <definedName name="ZoneTitreColonne1...H12.5">Mai!$B$2</definedName>
    <definedName name="ZoneTitreColonne1...H12.6">Juin!$B$2</definedName>
    <definedName name="ZoneTitreColonne1...H12.7">Juillet!$B$2</definedName>
    <definedName name="ZoneTitreColonne1...H12.8">Août!$B$2</definedName>
    <definedName name="ZoneTitreColonne1...H12.9">Septembre!$B$2</definedName>
    <definedName name="ZoneTitreColonne2...C14.1">Janvier!$B$2</definedName>
    <definedName name="ZoneTitreColonne2...C14.10">Octobre!$B$2</definedName>
    <definedName name="ZoneTitreColonne2...C14.11">Novembre!$B$2</definedName>
    <definedName name="ZoneTitreColonne2...C14.12">Décembre!$B$2</definedName>
    <definedName name="ZoneTitreColonne2...C14.2">Février!$B$2</definedName>
    <definedName name="ZoneTitreColonne2...C14.3">Mars!$B$2</definedName>
    <definedName name="ZoneTitreColonne2...C14.4">Avril!$B$2</definedName>
    <definedName name="ZoneTitreColonne2...C14.5">Mai!$B$2</definedName>
    <definedName name="ZoneTitreColonne2...C14.6">Juin!$B$2</definedName>
    <definedName name="ZoneTitreColonne2...C14.7">Juillet!$B$2</definedName>
    <definedName name="ZoneTitreColonne2...C14.8">Août!$B$2</definedName>
    <definedName name="ZoneTitreColonne2...C14.9">Septembre!$B$2</definedName>
    <definedName name="ZoneTitreLigne1..K3">Janvier!$J$2</definedName>
    <definedName name="_xlnm.Print_Area" localSheetId="0">Janvier!$A$1:$H$14</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K2" i="14" l="1"/>
  <c r="B1" i="24" l="1"/>
  <c r="B1" i="25"/>
  <c r="B1" i="22"/>
  <c r="B1" i="23"/>
  <c r="B1" i="20"/>
  <c r="B1" i="21"/>
  <c r="B1" i="18"/>
  <c r="B1" i="19"/>
  <c r="B1" i="16"/>
  <c r="B1" i="17"/>
  <c r="B1" i="14"/>
  <c r="B1" i="15"/>
  <c r="B13" i="16" a="1"/>
  <c r="B11" i="16" a="1"/>
  <c r="B9" i="16" a="1"/>
  <c r="B7" i="16" a="1"/>
  <c r="B5" i="16" a="1"/>
  <c r="B3" i="16" a="1"/>
  <c r="B13" i="17" a="1"/>
  <c r="B11" i="17" a="1"/>
  <c r="B9" i="17" a="1"/>
  <c r="B7" i="17" a="1"/>
  <c r="B5" i="17" a="1"/>
  <c r="B3" i="17" a="1"/>
  <c r="B13" i="18" a="1"/>
  <c r="B11" i="18" a="1"/>
  <c r="B9" i="18" a="1"/>
  <c r="B7" i="18" a="1"/>
  <c r="B5" i="18" a="1"/>
  <c r="B3" i="18" a="1"/>
  <c r="B13" i="19" a="1"/>
  <c r="B11" i="19" a="1"/>
  <c r="B9" i="19" a="1"/>
  <c r="B7" i="19" a="1"/>
  <c r="B5" i="19" a="1"/>
  <c r="B3" i="19" a="1"/>
  <c r="B13" i="21" a="1"/>
  <c r="B11" i="21" a="1"/>
  <c r="B9" i="21" a="1"/>
  <c r="B7" i="21" a="1"/>
  <c r="B5" i="21" a="1"/>
  <c r="B3" i="21" a="1"/>
  <c r="B13" i="23" a="1"/>
  <c r="B11" i="23" a="1"/>
  <c r="B9" i="23" a="1"/>
  <c r="B7" i="23" a="1"/>
  <c r="B5" i="23" a="1"/>
  <c r="B3" i="23" a="1"/>
  <c r="B13" i="25" a="1"/>
  <c r="B11" i="25" a="1"/>
  <c r="B9" i="25" a="1"/>
  <c r="B7" i="25" a="1"/>
  <c r="B5" i="25" a="1"/>
  <c r="B13" i="15" a="1"/>
  <c r="B11" i="15" a="1"/>
  <c r="B9" i="15" a="1"/>
  <c r="B7" i="15" a="1"/>
  <c r="B5" i="15" a="1"/>
  <c r="B3" i="15" a="1"/>
  <c r="B13" i="20" a="1"/>
  <c r="B11" i="20" a="1"/>
  <c r="B9" i="20" a="1"/>
  <c r="B7" i="20" a="1"/>
  <c r="B5" i="20" a="1"/>
  <c r="B3" i="20" a="1"/>
  <c r="B13" i="22" a="1"/>
  <c r="B11" i="22" a="1"/>
  <c r="B9" i="22" a="1"/>
  <c r="B7" i="22" a="1"/>
  <c r="B5" i="22" a="1"/>
  <c r="B3" i="22" a="1"/>
  <c r="B13" i="24" a="1"/>
  <c r="B11" i="24" a="1"/>
  <c r="B9" i="24" a="1"/>
  <c r="B7" i="24" a="1"/>
  <c r="B5" i="24" a="1"/>
  <c r="B3" i="24" a="1"/>
  <c r="B3" i="25" a="1"/>
  <c r="B13" i="14" a="1"/>
  <c r="B11" i="14" a="1"/>
  <c r="B9" i="14" a="1"/>
  <c r="B7" i="14" a="1"/>
  <c r="B3" i="14" a="1"/>
  <c r="B5" i="14" a="1"/>
  <c r="H3" i="14" l="1"/>
  <c r="F3" i="14"/>
  <c r="D3" i="14"/>
  <c r="B3" i="14"/>
  <c r="G3" i="14"/>
  <c r="E3" i="14"/>
  <c r="C3" i="14"/>
  <c r="H9" i="14"/>
  <c r="F9" i="14"/>
  <c r="D9" i="14"/>
  <c r="B9" i="14"/>
  <c r="G9" i="14"/>
  <c r="E9" i="14"/>
  <c r="C9" i="14"/>
  <c r="B13" i="14"/>
  <c r="C13" i="14"/>
  <c r="H3" i="24"/>
  <c r="F3" i="24"/>
  <c r="D3" i="24"/>
  <c r="B3" i="24"/>
  <c r="G3" i="24"/>
  <c r="C3" i="24"/>
  <c r="E3" i="24"/>
  <c r="H7" i="24"/>
  <c r="F7" i="24"/>
  <c r="D7" i="24"/>
  <c r="B7" i="24"/>
  <c r="G7" i="24"/>
  <c r="C7" i="24"/>
  <c r="E7" i="24"/>
  <c r="H11" i="24"/>
  <c r="F11" i="24"/>
  <c r="D11" i="24"/>
  <c r="B11" i="24"/>
  <c r="G11" i="24"/>
  <c r="C11" i="24"/>
  <c r="E11" i="24"/>
  <c r="H3" i="22"/>
  <c r="F3" i="22"/>
  <c r="D3" i="22"/>
  <c r="B3" i="22"/>
  <c r="G3" i="22"/>
  <c r="C3" i="22"/>
  <c r="E3" i="22"/>
  <c r="H7" i="22"/>
  <c r="F7" i="22"/>
  <c r="D7" i="22"/>
  <c r="B7" i="22"/>
  <c r="G7" i="22"/>
  <c r="C7" i="22"/>
  <c r="E7" i="22"/>
  <c r="H11" i="22"/>
  <c r="F11" i="22"/>
  <c r="D11" i="22"/>
  <c r="B11" i="22"/>
  <c r="G11" i="22"/>
  <c r="C11" i="22"/>
  <c r="E11" i="22"/>
  <c r="H3" i="20"/>
  <c r="F3" i="20"/>
  <c r="D3" i="20"/>
  <c r="B3" i="20"/>
  <c r="G3" i="20"/>
  <c r="C3" i="20"/>
  <c r="E3" i="20"/>
  <c r="H7" i="20"/>
  <c r="F7" i="20"/>
  <c r="D7" i="20"/>
  <c r="B7" i="20"/>
  <c r="G7" i="20"/>
  <c r="C7" i="20"/>
  <c r="E7" i="20"/>
  <c r="H11" i="20"/>
  <c r="F11" i="20"/>
  <c r="D11" i="20"/>
  <c r="B11" i="20"/>
  <c r="G11" i="20"/>
  <c r="C11" i="20"/>
  <c r="E11" i="20"/>
  <c r="G3" i="15"/>
  <c r="E3" i="15"/>
  <c r="C3" i="15"/>
  <c r="H3" i="15"/>
  <c r="F3" i="15"/>
  <c r="D3" i="15"/>
  <c r="B3" i="15"/>
  <c r="G7" i="15"/>
  <c r="E7" i="15"/>
  <c r="C7" i="15"/>
  <c r="H7" i="15"/>
  <c r="F7" i="15"/>
  <c r="D7" i="15"/>
  <c r="B7" i="15"/>
  <c r="G11" i="15"/>
  <c r="E11" i="15"/>
  <c r="C11" i="15"/>
  <c r="H11" i="15"/>
  <c r="F11" i="15"/>
  <c r="D11" i="15"/>
  <c r="B11" i="15"/>
  <c r="H5" i="25"/>
  <c r="F5" i="25"/>
  <c r="D5" i="25"/>
  <c r="B5" i="25"/>
  <c r="E5" i="25"/>
  <c r="G5" i="25"/>
  <c r="C5" i="25"/>
  <c r="H9" i="25"/>
  <c r="F9" i="25"/>
  <c r="D9" i="25"/>
  <c r="B9" i="25"/>
  <c r="E9" i="25"/>
  <c r="G9" i="25"/>
  <c r="C9" i="25"/>
  <c r="B13" i="25"/>
  <c r="C13" i="25"/>
  <c r="H5" i="23"/>
  <c r="F5" i="23"/>
  <c r="D5" i="23"/>
  <c r="B5" i="23"/>
  <c r="E5" i="23"/>
  <c r="G5" i="23"/>
  <c r="C5" i="23"/>
  <c r="H9" i="23"/>
  <c r="F9" i="23"/>
  <c r="D9" i="23"/>
  <c r="B9" i="23"/>
  <c r="E9" i="23"/>
  <c r="G9" i="23"/>
  <c r="C9" i="23"/>
  <c r="B13" i="23"/>
  <c r="C13" i="23"/>
  <c r="H5" i="21"/>
  <c r="F5" i="21"/>
  <c r="D5" i="21"/>
  <c r="B5" i="21"/>
  <c r="E5" i="21"/>
  <c r="G5" i="21"/>
  <c r="C5" i="21"/>
  <c r="H9" i="21"/>
  <c r="F9" i="21"/>
  <c r="D9" i="21"/>
  <c r="B9" i="21"/>
  <c r="E9" i="21"/>
  <c r="G9" i="21"/>
  <c r="C9" i="21"/>
  <c r="B13" i="21"/>
  <c r="C13" i="21"/>
  <c r="G5" i="19"/>
  <c r="E5" i="19"/>
  <c r="C5" i="19"/>
  <c r="F5" i="19"/>
  <c r="B5" i="19"/>
  <c r="D5" i="19"/>
  <c r="H5" i="19"/>
  <c r="G9" i="19"/>
  <c r="E9" i="19"/>
  <c r="C9" i="19"/>
  <c r="F9" i="19"/>
  <c r="B9" i="19"/>
  <c r="D9" i="19"/>
  <c r="H9" i="19"/>
  <c r="C13" i="19"/>
  <c r="B13" i="19"/>
  <c r="G5" i="18"/>
  <c r="E5" i="18"/>
  <c r="C5" i="18"/>
  <c r="F5" i="18"/>
  <c r="B5" i="18"/>
  <c r="H5" i="18"/>
  <c r="D5" i="18"/>
  <c r="G9" i="18"/>
  <c r="E9" i="18"/>
  <c r="C9" i="18"/>
  <c r="F9" i="18"/>
  <c r="B9" i="18"/>
  <c r="H9" i="18"/>
  <c r="D9" i="18"/>
  <c r="C13" i="18"/>
  <c r="B13" i="18"/>
  <c r="G5" i="17"/>
  <c r="E5" i="17"/>
  <c r="C5" i="17"/>
  <c r="F5" i="17"/>
  <c r="B5" i="17"/>
  <c r="D5" i="17"/>
  <c r="H5" i="17"/>
  <c r="G9" i="17"/>
  <c r="E9" i="17"/>
  <c r="C9" i="17"/>
  <c r="F9" i="17"/>
  <c r="B9" i="17"/>
  <c r="D9" i="17"/>
  <c r="H9" i="17"/>
  <c r="C13" i="17"/>
  <c r="B13" i="17"/>
  <c r="G5" i="16"/>
  <c r="E5" i="16"/>
  <c r="C5" i="16"/>
  <c r="F5" i="16"/>
  <c r="B5" i="16"/>
  <c r="H5" i="16"/>
  <c r="D5" i="16"/>
  <c r="G9" i="16"/>
  <c r="E9" i="16"/>
  <c r="C9" i="16"/>
  <c r="F9" i="16"/>
  <c r="B9" i="16"/>
  <c r="H9" i="16"/>
  <c r="D9" i="16"/>
  <c r="C13" i="16"/>
  <c r="B13" i="16"/>
  <c r="H5" i="14"/>
  <c r="F5" i="14"/>
  <c r="D5" i="14"/>
  <c r="B5" i="14"/>
  <c r="G5" i="14"/>
  <c r="E5" i="14"/>
  <c r="C5" i="14"/>
  <c r="H7" i="14"/>
  <c r="F7" i="14"/>
  <c r="D7" i="14"/>
  <c r="B7" i="14"/>
  <c r="E7" i="14"/>
  <c r="C7" i="14"/>
  <c r="G7" i="14"/>
  <c r="H11" i="14"/>
  <c r="F11" i="14"/>
  <c r="D11" i="14"/>
  <c r="B11" i="14"/>
  <c r="G11" i="14"/>
  <c r="E11" i="14"/>
  <c r="C11" i="14"/>
  <c r="H3" i="25"/>
  <c r="F3" i="25"/>
  <c r="D3" i="25"/>
  <c r="E3" i="25"/>
  <c r="B3" i="25"/>
  <c r="G3" i="25"/>
  <c r="C3" i="25"/>
  <c r="H5" i="24"/>
  <c r="F5" i="24"/>
  <c r="D5" i="24"/>
  <c r="B5" i="24"/>
  <c r="G5" i="24"/>
  <c r="C5" i="24"/>
  <c r="E5" i="24"/>
  <c r="H9" i="24"/>
  <c r="F9" i="24"/>
  <c r="D9" i="24"/>
  <c r="B9" i="24"/>
  <c r="G9" i="24"/>
  <c r="C9" i="24"/>
  <c r="E9" i="24"/>
  <c r="B13" i="24"/>
  <c r="C13" i="24"/>
  <c r="H5" i="22"/>
  <c r="F5" i="22"/>
  <c r="D5" i="22"/>
  <c r="B5" i="22"/>
  <c r="G5" i="22"/>
  <c r="C5" i="22"/>
  <c r="E5" i="22"/>
  <c r="H9" i="22"/>
  <c r="F9" i="22"/>
  <c r="D9" i="22"/>
  <c r="B9" i="22"/>
  <c r="G9" i="22"/>
  <c r="C9" i="22"/>
  <c r="E9" i="22"/>
  <c r="B13" i="22"/>
  <c r="C13" i="22"/>
  <c r="H5" i="20"/>
  <c r="F5" i="20"/>
  <c r="D5" i="20"/>
  <c r="B5" i="20"/>
  <c r="G5" i="20"/>
  <c r="C5" i="20"/>
  <c r="E5" i="20"/>
  <c r="H9" i="20"/>
  <c r="F9" i="20"/>
  <c r="D9" i="20"/>
  <c r="B9" i="20"/>
  <c r="G9" i="20"/>
  <c r="C9" i="20"/>
  <c r="E9" i="20"/>
  <c r="B13" i="20"/>
  <c r="C13" i="20"/>
  <c r="G5" i="15"/>
  <c r="E5" i="15"/>
  <c r="C5" i="15"/>
  <c r="H5" i="15"/>
  <c r="F5" i="15"/>
  <c r="D5" i="15"/>
  <c r="B5" i="15"/>
  <c r="G9" i="15"/>
  <c r="E9" i="15"/>
  <c r="C9" i="15"/>
  <c r="H9" i="15"/>
  <c r="F9" i="15"/>
  <c r="D9" i="15"/>
  <c r="B9" i="15"/>
  <c r="C13" i="15"/>
  <c r="B13" i="15"/>
  <c r="H7" i="25"/>
  <c r="F7" i="25"/>
  <c r="D7" i="25"/>
  <c r="B7" i="25"/>
  <c r="E7" i="25"/>
  <c r="G7" i="25"/>
  <c r="C7" i="25"/>
  <c r="H11" i="25"/>
  <c r="F11" i="25"/>
  <c r="D11" i="25"/>
  <c r="B11" i="25"/>
  <c r="E11" i="25"/>
  <c r="G11" i="25"/>
  <c r="C11" i="25"/>
  <c r="H3" i="23"/>
  <c r="F3" i="23"/>
  <c r="D3" i="23"/>
  <c r="B3" i="23"/>
  <c r="E3" i="23"/>
  <c r="G3" i="23"/>
  <c r="C3" i="23"/>
  <c r="H7" i="23"/>
  <c r="F7" i="23"/>
  <c r="D7" i="23"/>
  <c r="B7" i="23"/>
  <c r="E7" i="23"/>
  <c r="G7" i="23"/>
  <c r="C7" i="23"/>
  <c r="H11" i="23"/>
  <c r="F11" i="23"/>
  <c r="D11" i="23"/>
  <c r="B11" i="23"/>
  <c r="E11" i="23"/>
  <c r="G11" i="23"/>
  <c r="C11" i="23"/>
  <c r="H3" i="21"/>
  <c r="F3" i="21"/>
  <c r="D3" i="21"/>
  <c r="B3" i="21"/>
  <c r="E3" i="21"/>
  <c r="G3" i="21"/>
  <c r="C3" i="21"/>
  <c r="H7" i="21"/>
  <c r="F7" i="21"/>
  <c r="D7" i="21"/>
  <c r="B7" i="21"/>
  <c r="E7" i="21"/>
  <c r="G7" i="21"/>
  <c r="C7" i="21"/>
  <c r="H11" i="21"/>
  <c r="F11" i="21"/>
  <c r="D11" i="21"/>
  <c r="B11" i="21"/>
  <c r="E11" i="21"/>
  <c r="G11" i="21"/>
  <c r="C11" i="21"/>
  <c r="G3" i="19"/>
  <c r="F3" i="19"/>
  <c r="D3" i="19"/>
  <c r="B3" i="19"/>
  <c r="E3" i="19"/>
  <c r="H3" i="19"/>
  <c r="C3" i="19"/>
  <c r="G7" i="19"/>
  <c r="E7" i="19"/>
  <c r="C7" i="19"/>
  <c r="F7" i="19"/>
  <c r="B7" i="19"/>
  <c r="D7" i="19"/>
  <c r="H7" i="19"/>
  <c r="G11" i="19"/>
  <c r="E11" i="19"/>
  <c r="C11" i="19"/>
  <c r="F11" i="19"/>
  <c r="B11" i="19"/>
  <c r="D11" i="19"/>
  <c r="H11" i="19"/>
  <c r="G3" i="18"/>
  <c r="E3" i="18"/>
  <c r="C3" i="18"/>
  <c r="F3" i="18"/>
  <c r="B3" i="18"/>
  <c r="H3" i="18"/>
  <c r="D3" i="18"/>
  <c r="G7" i="18"/>
  <c r="E7" i="18"/>
  <c r="C7" i="18"/>
  <c r="F7" i="18"/>
  <c r="B7" i="18"/>
  <c r="H7" i="18"/>
  <c r="D7" i="18"/>
  <c r="G11" i="18"/>
  <c r="E11" i="18"/>
  <c r="C11" i="18"/>
  <c r="F11" i="18"/>
  <c r="B11" i="18"/>
  <c r="H11" i="18"/>
  <c r="D11" i="18"/>
  <c r="G3" i="17"/>
  <c r="E3" i="17"/>
  <c r="C3" i="17"/>
  <c r="F3" i="17"/>
  <c r="B3" i="17"/>
  <c r="D3" i="17"/>
  <c r="H3" i="17"/>
  <c r="G7" i="17"/>
  <c r="E7" i="17"/>
  <c r="C7" i="17"/>
  <c r="F7" i="17"/>
  <c r="B7" i="17"/>
  <c r="D7" i="17"/>
  <c r="H7" i="17"/>
  <c r="G11" i="17"/>
  <c r="E11" i="17"/>
  <c r="C11" i="17"/>
  <c r="F11" i="17"/>
  <c r="B11" i="17"/>
  <c r="D11" i="17"/>
  <c r="H11" i="17"/>
  <c r="G3" i="16"/>
  <c r="E3" i="16"/>
  <c r="C3" i="16"/>
  <c r="F3" i="16"/>
  <c r="B3" i="16"/>
  <c r="H3" i="16"/>
  <c r="D3" i="16"/>
  <c r="G7" i="16"/>
  <c r="E7" i="16"/>
  <c r="C7" i="16"/>
  <c r="F7" i="16"/>
  <c r="B7" i="16"/>
  <c r="H7" i="16"/>
  <c r="D7" i="16"/>
  <c r="G11" i="16"/>
  <c r="E11" i="16"/>
  <c r="C11" i="16"/>
  <c r="F11" i="16"/>
  <c r="B11" i="16"/>
  <c r="H11" i="16"/>
  <c r="D11" i="16"/>
</calcChain>
</file>

<file path=xl/sharedStrings.xml><?xml version="1.0" encoding="utf-8"?>
<sst xmlns="http://schemas.openxmlformats.org/spreadsheetml/2006/main" count="100" uniqueCount="11">
  <si>
    <t>NOTES</t>
  </si>
  <si>
    <t>PARAMÈTRES DU CALENDRIER</t>
  </si>
  <si>
    <t>ANNÉE</t>
  </si>
  <si>
    <t>DÉBUT SEMAINE</t>
  </si>
  <si>
    <t>LUNDI</t>
  </si>
  <si>
    <t>MARDI</t>
  </si>
  <si>
    <t>MERCREDI</t>
  </si>
  <si>
    <t>JEUDI</t>
  </si>
  <si>
    <t>VENDREDI</t>
  </si>
  <si>
    <t>SAMEDI</t>
  </si>
  <si>
    <t>DIMANCHE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</si>
</sst>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
  </numFmts>
  <fonts count="27">
    <font>
      <sz val="11"/>
      <color theme="1" tint="0.24994659260841701"/>
      <name val="Sylfaen"/>
      <family val="2"/>
      <scheme val="minor"/>
    </font>
    <font>
      <sz val="11"/>
      <color theme="1"/>
      <name val="Sylfaen"/>
      <family val="2"/>
      <charset val="134"/>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sz val="11"/>
      <color rgb="FF006100"/>
      <name val="Sylfaen"/>
      <family val="2"/>
      <charset val="134"/>
      <scheme val="minor"/>
    </font>
    <font>
      <sz val="11"/>
      <color rgb="FF9C0006"/>
      <name val="Sylfaen"/>
      <family val="2"/>
      <charset val="134"/>
      <scheme val="minor"/>
    </font>
    <font>
      <sz val="11"/>
      <color rgb="FF9C5700"/>
      <name val="Sylfaen"/>
      <family val="2"/>
      <charset val="134"/>
      <scheme val="minor"/>
    </font>
    <font>
      <sz val="11"/>
      <color rgb="FF3F3F76"/>
      <name val="Sylfaen"/>
      <family val="2"/>
      <charset val="134"/>
      <scheme val="minor"/>
    </font>
    <font>
      <b/>
      <sz val="11"/>
      <color rgb="FF3F3F3F"/>
      <name val="Sylfaen"/>
      <family val="2"/>
      <charset val="134"/>
      <scheme val="minor"/>
    </font>
    <font>
      <b/>
      <sz val="11"/>
      <color rgb="FFFA7D00"/>
      <name val="Sylfaen"/>
      <family val="2"/>
      <charset val="134"/>
      <scheme val="minor"/>
    </font>
    <font>
      <sz val="11"/>
      <color rgb="FFFA7D00"/>
      <name val="Sylfaen"/>
      <family val="2"/>
      <charset val="134"/>
      <scheme val="minor"/>
    </font>
    <font>
      <b/>
      <sz val="11"/>
      <color theme="0"/>
      <name val="Sylfaen"/>
      <family val="2"/>
      <charset val="134"/>
      <scheme val="minor"/>
    </font>
    <font>
      <sz val="11"/>
      <color rgb="FFFF0000"/>
      <name val="Sylfaen"/>
      <family val="2"/>
      <charset val="134"/>
      <scheme val="minor"/>
    </font>
    <font>
      <i/>
      <sz val="11"/>
      <color rgb="FF7F7F7F"/>
      <name val="Sylfaen"/>
      <family val="2"/>
      <charset val="134"/>
      <scheme val="minor"/>
    </font>
    <font>
      <b/>
      <sz val="11"/>
      <color theme="1"/>
      <name val="Sylfaen"/>
      <family val="2"/>
      <charset val="134"/>
      <scheme val="minor"/>
    </font>
    <font>
      <sz val="11"/>
      <color theme="0"/>
      <name val="Sylfaen"/>
      <family val="2"/>
      <charset val="134"/>
      <scheme val="minor"/>
    </font>
    <font>
      <sz val="12"/>
      <name val="Sylfaen"/>
      <family val="1"/>
      <scheme val="minor"/>
    </font>
  </fonts>
  <fills count="36">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3">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
      <left style="thin">
        <color theme="0"/>
      </left>
      <right style="thin">
        <color theme="0"/>
      </right>
      <top/>
      <bottom/>
      <diagonal/>
    </border>
    <border>
      <left style="thin">
        <color theme="0"/>
      </left>
      <right/>
      <top/>
      <bottom/>
      <diagonal/>
    </border>
  </borders>
  <cellStyleXfs count="50">
    <xf numFmtId="0" fontId="0" fillId="0" borderId="0">
      <alignment vertical="top"/>
    </xf>
    <xf numFmtId="0" fontId="10" fillId="3" borderId="0" applyNumberFormat="0" applyBorder="0" applyAlignment="0" applyProtection="0"/>
    <xf numFmtId="0" fontId="9"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7" fontId="8" fillId="0" borderId="0" applyFont="0" applyFill="0" applyBorder="0" applyAlignment="0" applyProtection="0"/>
    <xf numFmtId="166"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0" fontId="12" fillId="6" borderId="0" applyBorder="0" applyProtection="0">
      <alignment horizontal="left" vertical="top" wrapText="1" indent="1"/>
    </xf>
    <xf numFmtId="168" fontId="8" fillId="0" borderId="0">
      <alignment horizontal="left" indent="1"/>
    </xf>
    <xf numFmtId="0" fontId="11" fillId="6" borderId="0" applyNumberFormat="0" applyFont="0" applyBorder="0" applyAlignment="0">
      <alignment horizontal="left" vertical="center" indent="1"/>
    </xf>
    <xf numFmtId="0" fontId="7" fillId="0" borderId="0">
      <alignment horizontal="left" indent="1"/>
    </xf>
    <xf numFmtId="0" fontId="9" fillId="0" borderId="0" applyFill="0" applyProtection="0"/>
    <xf numFmtId="0" fontId="13" fillId="0" borderId="0" applyFill="0" applyProtection="0"/>
    <xf numFmtId="0" fontId="14" fillId="7" borderId="0" applyNumberFormat="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4" applyNumberFormat="0" applyAlignment="0" applyProtection="0"/>
    <xf numFmtId="0" fontId="18" fillId="11" borderId="5" applyNumberFormat="0" applyAlignment="0" applyProtection="0"/>
    <xf numFmtId="0" fontId="19" fillId="11" borderId="4" applyNumberFormat="0" applyAlignment="0" applyProtection="0"/>
    <xf numFmtId="0" fontId="20" fillId="0" borderId="6" applyNumberFormat="0" applyFill="0" applyAlignment="0" applyProtection="0"/>
    <xf numFmtId="0" fontId="21" fillId="12" borderId="7" applyNumberFormat="0" applyAlignment="0" applyProtection="0"/>
    <xf numFmtId="0" fontId="22" fillId="0" borderId="0" applyNumberFormat="0" applyFill="0" applyBorder="0" applyAlignment="0" applyProtection="0"/>
    <xf numFmtId="0" fontId="13" fillId="13" borderId="8" applyNumberFormat="0" applyFont="0" applyAlignment="0" applyProtection="0"/>
    <xf numFmtId="0" fontId="23" fillId="0" borderId="0" applyNumberFormat="0" applyFill="0" applyBorder="0" applyAlignment="0" applyProtection="0"/>
    <xf numFmtId="0" fontId="24" fillId="0" borderId="9" applyNumberFormat="0" applyFill="0" applyAlignment="0" applyProtection="0"/>
    <xf numFmtId="0" fontId="1" fillId="14" borderId="0" applyNumberFormat="0" applyBorder="0" applyAlignment="0" applyProtection="0"/>
    <xf numFmtId="0" fontId="1" fillId="15" borderId="0" applyNumberFormat="0" applyBorder="0" applyAlignment="0" applyProtection="0"/>
    <xf numFmtId="0" fontId="25"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5"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5"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23">
    <xf numFmtId="0" fontId="0" fillId="0" borderId="0" xfId="0">
      <alignment vertical="top"/>
    </xf>
    <xf numFmtId="0" fontId="0" fillId="2" borderId="0" xfId="0" applyFill="1">
      <alignment vertical="top"/>
    </xf>
    <xf numFmtId="0" fontId="3" fillId="0" borderId="0" xfId="0" applyFont="1">
      <alignment vertical="top"/>
    </xf>
    <xf numFmtId="0" fontId="9" fillId="2" borderId="0" xfId="2" applyFill="1" applyBorder="1" applyAlignment="1">
      <alignment vertical="center"/>
    </xf>
    <xf numFmtId="0" fontId="6"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6" fillId="2" borderId="0" xfId="5" applyFill="1" applyAlignment="1">
      <alignment horizontal="left" vertical="center"/>
    </xf>
    <xf numFmtId="0" fontId="7" fillId="0" borderId="0" xfId="14">
      <alignment horizontal="left" indent="1"/>
    </xf>
    <xf numFmtId="0" fontId="13" fillId="0" borderId="0" xfId="16"/>
    <xf numFmtId="0" fontId="0" fillId="6" borderId="0" xfId="13" applyFont="1" applyAlignment="1">
      <alignment vertical="top"/>
    </xf>
    <xf numFmtId="14" fontId="0" fillId="0" borderId="0" xfId="0" applyNumberFormat="1">
      <alignment vertical="top"/>
    </xf>
    <xf numFmtId="168" fontId="8" fillId="0" borderId="0" xfId="12">
      <alignment horizontal="left" indent="1"/>
    </xf>
    <xf numFmtId="168" fontId="8" fillId="6" borderId="0" xfId="13" applyNumberFormat="1" applyFont="1" applyAlignment="1">
      <alignment horizontal="left" wrapText="1" indent="1"/>
    </xf>
    <xf numFmtId="168" fontId="8" fillId="6" borderId="0" xfId="13" applyNumberFormat="1" applyFont="1" applyAlignment="1">
      <alignment horizontal="left" indent="1"/>
    </xf>
    <xf numFmtId="0" fontId="26" fillId="35" borderId="10" xfId="2" applyFont="1" applyFill="1" applyBorder="1" applyAlignment="1">
      <alignment horizontal="center" vertical="center"/>
    </xf>
    <xf numFmtId="0" fontId="26" fillId="35" borderId="11" xfId="2" applyFont="1" applyFill="1" applyBorder="1" applyAlignment="1">
      <alignment horizontal="center" vertical="center"/>
    </xf>
    <xf numFmtId="0" fontId="26" fillId="35" borderId="12" xfId="2" applyFont="1" applyFill="1" applyBorder="1" applyAlignment="1">
      <alignment horizontal="center" vertical="center"/>
    </xf>
    <xf numFmtId="0" fontId="12" fillId="6" borderId="0" xfId="11">
      <alignment horizontal="left" vertical="top" wrapText="1" indent="1"/>
    </xf>
    <xf numFmtId="0" fontId="0" fillId="6" borderId="0" xfId="13" applyFont="1" applyAlignment="1">
      <alignment vertical="top"/>
    </xf>
    <xf numFmtId="0" fontId="9" fillId="2" borderId="0" xfId="15" applyFill="1"/>
    <xf numFmtId="0" fontId="6" fillId="2" borderId="0" xfId="5" applyFill="1" applyBorder="1">
      <alignment vertical="center"/>
    </xf>
    <xf numFmtId="0" fontId="6" fillId="2" borderId="0" xfId="5" applyFill="1" applyBorder="1" applyAlignment="1">
      <alignment horizontal="left" vertical="center"/>
    </xf>
  </cellXfs>
  <cellStyles count="50">
    <cellStyle name="20% — акцент1" xfId="29" builtinId="30" customBuiltin="1"/>
    <cellStyle name="20% — акцент2" xfId="32" builtinId="34" customBuiltin="1"/>
    <cellStyle name="20% — акцент3" xfId="36" builtinId="38" customBuiltin="1"/>
    <cellStyle name="20% — акцент4" xfId="40" builtinId="42" customBuiltin="1"/>
    <cellStyle name="20% — акцент5" xfId="43" builtinId="46" customBuiltin="1"/>
    <cellStyle name="20% — акцент6" xfId="47" builtinId="50" customBuiltin="1"/>
    <cellStyle name="40% — акцент1" xfId="1" builtinId="31" customBuiltin="1"/>
    <cellStyle name="40% — акцент2" xfId="33" builtinId="35" customBuiltin="1"/>
    <cellStyle name="40% — акцент3" xfId="37" builtinId="39" customBuiltin="1"/>
    <cellStyle name="40% — акцент4" xfId="41" builtinId="43" customBuiltin="1"/>
    <cellStyle name="40% — акцент5" xfId="44" builtinId="47" customBuiltin="1"/>
    <cellStyle name="40% — акцент6" xfId="48" builtinId="51" customBuiltin="1"/>
    <cellStyle name="60% — акцент1" xfId="30" builtinId="32" customBuiltin="1"/>
    <cellStyle name="60% — акцент2" xfId="34" builtinId="36" customBuiltin="1"/>
    <cellStyle name="60% — акцент3" xfId="38" builtinId="40" customBuiltin="1"/>
    <cellStyle name="60% — акцент4" xfId="42" builtinId="44" customBuiltin="1"/>
    <cellStyle name="60% — акцент5" xfId="45" builtinId="48" customBuiltin="1"/>
    <cellStyle name="60% — акцент6" xfId="49" builtinId="52" customBuiltin="1"/>
    <cellStyle name="À bandes" xfId="13" xr:uid="{00000000-0005-0000-0000-000003000000}"/>
    <cellStyle name="Jour" xfId="12" xr:uid="{00000000-0005-0000-0000-000008000000}"/>
    <cellStyle name="Saisie des paramètres" xfId="14" xr:uid="{00000000-0005-0000-0000-00000F000000}"/>
    <cellStyle name="Акцент1" xfId="3" builtinId="29" customBuiltin="1"/>
    <cellStyle name="Акцент2" xfId="31" builtinId="33" customBuiltin="1"/>
    <cellStyle name="Акцент3" xfId="35" builtinId="37" customBuiltin="1"/>
    <cellStyle name="Акцент4" xfId="39" builtinId="41" customBuiltin="1"/>
    <cellStyle name="Акцент5" xfId="4" builtinId="45" customBuiltin="1"/>
    <cellStyle name="Акцент6" xfId="46" builtinId="49" customBuiltin="1"/>
    <cellStyle name="Ввод " xfId="20" builtinId="20" customBuiltin="1"/>
    <cellStyle name="Вывод" xfId="21" builtinId="21" customBuiltin="1"/>
    <cellStyle name="Вычисление" xfId="22" builtinId="22" customBuiltin="1"/>
    <cellStyle name="Денежный" xfId="8" builtinId="4" customBuiltin="1"/>
    <cellStyle name="Денежный [0]" xfId="9" builtinId="7" customBuiltin="1"/>
    <cellStyle name="Заголовок 1" xfId="2" builtinId="16" customBuiltin="1"/>
    <cellStyle name="Заголовок 2" xfId="15" builtinId="17" customBuiltin="1"/>
    <cellStyle name="Заголовок 3" xfId="16" builtinId="18" customBuiltin="1"/>
    <cellStyle name="Заголовок 4" xfId="11" builtinId="19" customBuiltin="1"/>
    <cellStyle name="Итог" xfId="28" builtinId="25" customBuiltin="1"/>
    <cellStyle name="Контрольная ячейка" xfId="24" builtinId="23" customBuiltin="1"/>
    <cellStyle name="Название" xfId="5" builtinId="15" customBuiltin="1"/>
    <cellStyle name="Нейтральный" xfId="19" builtinId="28" customBuiltin="1"/>
    <cellStyle name="Обычный" xfId="0" builtinId="0" customBuiltin="1"/>
    <cellStyle name="Плохой" xfId="18" builtinId="27" customBuiltin="1"/>
    <cellStyle name="Пояснение" xfId="27" builtinId="53" customBuiltin="1"/>
    <cellStyle name="Примечание" xfId="26" builtinId="10" customBuiltin="1"/>
    <cellStyle name="Процентный" xfId="10" builtinId="5" customBuiltin="1"/>
    <cellStyle name="Связанная ячейка" xfId="23" builtinId="24" customBuiltin="1"/>
    <cellStyle name="Текст предупреждения" xfId="25" builtinId="11" customBuiltin="1"/>
    <cellStyle name="Финансовый" xfId="6" builtinId="3" customBuiltin="1"/>
    <cellStyle name="Финансовый [0]" xfId="7" builtinId="6" customBuiltin="1"/>
    <cellStyle name="Хороший" xfId="17" builtinId="26"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abSelected="1" zoomScaleNormal="100" workbookViewId="0">
      <selection activeCell="K3" sqref="K3"/>
    </sheetView>
  </sheetViews>
  <sheetFormatPr defaultColWidth="8.75" defaultRowHeight="15"/>
  <cols>
    <col min="1" max="1" width="2.625" customWidth="1"/>
    <col min="2" max="2" width="18.25" customWidth="1"/>
    <col min="3" max="8" width="17.625" customWidth="1"/>
    <col min="9" max="9" width="2.625" customWidth="1"/>
    <col min="10" max="10" width="16.875" customWidth="1"/>
    <col min="11" max="11" width="13.625" customWidth="1"/>
  </cols>
  <sheetData>
    <row r="1" spans="1:11" s="1" customFormat="1" ht="60" customHeight="1">
      <c r="A1"/>
      <c r="B1" s="21" t="str">
        <f>"Janvier "&amp;AnnéeCalendrier</f>
        <v>Janvier 2027</v>
      </c>
      <c r="C1" s="21"/>
      <c r="D1" s="21"/>
      <c r="E1" s="3"/>
      <c r="F1" s="3"/>
      <c r="G1" s="3"/>
      <c r="H1" s="7"/>
      <c r="J1" s="20" t="s">
        <v>1</v>
      </c>
      <c r="K1" s="20"/>
    </row>
    <row r="2" spans="1:11" s="2" customFormat="1" ht="21.75" customHeight="1">
      <c r="A2"/>
      <c r="B2" s="15" t="s">
        <v>4</v>
      </c>
      <c r="C2" s="16" t="s">
        <v>5</v>
      </c>
      <c r="D2" s="16" t="s">
        <v>6</v>
      </c>
      <c r="E2" s="16" t="s">
        <v>7</v>
      </c>
      <c r="F2" s="16" t="s">
        <v>8</v>
      </c>
      <c r="G2" s="16" t="s">
        <v>9</v>
      </c>
      <c r="H2" s="17" t="s">
        <v>10</v>
      </c>
      <c r="J2" s="9" t="s">
        <v>2</v>
      </c>
      <c r="K2" s="8">
        <f>2027</f>
        <v>2027</v>
      </c>
    </row>
    <row r="3" spans="1:11" s="5" customFormat="1" ht="19.5" customHeight="1">
      <c r="A3"/>
      <c r="B3" s="12">
        <f t="array" ref="B3:H3">JoursEtSemaines+DATE(AnnéeCalendrier,1,1)-WEEKDAY(DATE(AnnéeCalendrier,1,1),(DébutSemaine="LUNDI")+1)+1</f>
        <v>46384</v>
      </c>
      <c r="C3" s="12">
        <v>46385</v>
      </c>
      <c r="D3" s="12">
        <v>46386</v>
      </c>
      <c r="E3" s="12">
        <v>46387</v>
      </c>
      <c r="F3" s="12">
        <v>46388</v>
      </c>
      <c r="G3" s="12">
        <v>46389</v>
      </c>
      <c r="H3" s="12">
        <v>46390</v>
      </c>
      <c r="J3" s="9" t="s">
        <v>3</v>
      </c>
      <c r="K3" s="8" t="s">
        <v>4</v>
      </c>
    </row>
    <row r="4" spans="1:11" ht="57.95" customHeight="1">
      <c r="J4" s="11"/>
    </row>
    <row r="5" spans="1:11" s="5" customFormat="1" ht="19.5" customHeight="1">
      <c r="A5"/>
      <c r="B5" s="13">
        <f t="array" ref="B5:H5">JoursEtSemaines+DATE(AnnéeCalendrier,1,1)-WEEKDAY(DATE(AnnéeCalendrier,1,1),(DébutSemaine="LUNDI")+1)+8</f>
        <v>46391</v>
      </c>
      <c r="C5" s="13">
        <v>46392</v>
      </c>
      <c r="D5" s="13">
        <v>46393</v>
      </c>
      <c r="E5" s="13">
        <v>46394</v>
      </c>
      <c r="F5" s="13">
        <v>46395</v>
      </c>
      <c r="G5" s="13">
        <v>46396</v>
      </c>
      <c r="H5" s="13">
        <v>46397</v>
      </c>
    </row>
    <row r="6" spans="1:11" ht="57.95" customHeight="1">
      <c r="B6" s="10"/>
      <c r="C6" s="10"/>
      <c r="D6" s="10"/>
      <c r="E6" s="10"/>
      <c r="F6" s="10"/>
      <c r="G6" s="10"/>
      <c r="H6" s="10"/>
      <c r="J6" s="6"/>
    </row>
    <row r="7" spans="1:11" s="5" customFormat="1" ht="19.5" customHeight="1">
      <c r="A7"/>
      <c r="B7" s="12">
        <f t="array" ref="B7:H7">JoursEtSemaines+DATE(AnnéeCalendrier,1,1)-WEEKDAY(DATE(AnnéeCalendrier,1,1),(DébutSemaine="LUNDI")+1)+15</f>
        <v>46398</v>
      </c>
      <c r="C7" s="12">
        <v>46399</v>
      </c>
      <c r="D7" s="12">
        <v>46400</v>
      </c>
      <c r="E7" s="12">
        <v>46401</v>
      </c>
      <c r="F7" s="12">
        <v>46402</v>
      </c>
      <c r="G7" s="12">
        <v>46403</v>
      </c>
      <c r="H7" s="12">
        <v>46404</v>
      </c>
      <c r="J7" s="6"/>
    </row>
    <row r="8" spans="1:11" ht="57.95" customHeight="1"/>
    <row r="9" spans="1:11" s="5" customFormat="1" ht="19.5" customHeight="1">
      <c r="A9"/>
      <c r="B9" s="13">
        <f t="array" ref="B9:H9">JoursEtSemaines+DATE(AnnéeCalendrier,1,1)-WEEKDAY(DATE(AnnéeCalendrier,1,1),(DébutSemaine="LUNDI")+1)+22</f>
        <v>46405</v>
      </c>
      <c r="C9" s="13">
        <v>46406</v>
      </c>
      <c r="D9" s="13">
        <v>46407</v>
      </c>
      <c r="E9" s="13">
        <v>46408</v>
      </c>
      <c r="F9" s="13">
        <v>46409</v>
      </c>
      <c r="G9" s="13">
        <v>46410</v>
      </c>
      <c r="H9" s="13">
        <v>46411</v>
      </c>
    </row>
    <row r="10" spans="1:11" ht="57.95" customHeight="1">
      <c r="B10" s="10"/>
      <c r="C10" s="10"/>
      <c r="D10" s="10"/>
      <c r="E10" s="10"/>
      <c r="F10" s="10"/>
      <c r="G10" s="10"/>
      <c r="H10" s="10"/>
    </row>
    <row r="11" spans="1:11" s="5" customFormat="1" ht="19.5" customHeight="1">
      <c r="A11"/>
      <c r="B11" s="12">
        <f t="array" ref="B11:H11">JoursEtSemaines+DATE(AnnéeCalendrier,1,1)-WEEKDAY(DATE(AnnéeCalendrier,1,1),(DébutSemaine="LUNDI")+1)+29</f>
        <v>46412</v>
      </c>
      <c r="C11" s="12">
        <v>46413</v>
      </c>
      <c r="D11" s="12">
        <v>46414</v>
      </c>
      <c r="E11" s="12">
        <v>46415</v>
      </c>
      <c r="F11" s="12">
        <v>46416</v>
      </c>
      <c r="G11" s="12">
        <v>46417</v>
      </c>
      <c r="H11" s="12">
        <v>46418</v>
      </c>
    </row>
    <row r="12" spans="1:11" ht="57.95" customHeight="1"/>
    <row r="13" spans="1:11" s="5" customFormat="1" ht="19.5" customHeight="1">
      <c r="A13"/>
      <c r="B13" s="13">
        <f t="array" ref="B13:C13">JoursEtSemaines+DATE(AnnéeCalendrier,1,1)-WEEKDAY(DATE(AnnéeCalendrier,1,1),(DébutSemaine="LUNDI")+1)+36</f>
        <v>46419</v>
      </c>
      <c r="C13" s="13">
        <v>46420</v>
      </c>
      <c r="D13" s="18" t="s">
        <v>0</v>
      </c>
      <c r="E13" s="19"/>
      <c r="F13" s="19"/>
      <c r="G13" s="19"/>
      <c r="H13" s="19"/>
    </row>
    <row r="14" spans="1:11" ht="57.95" customHeight="1">
      <c r="B14" s="10"/>
      <c r="C14" s="10"/>
      <c r="D14" s="18"/>
      <c r="E14" s="19"/>
      <c r="F14" s="19"/>
      <c r="G14" s="19"/>
      <c r="H14" s="19"/>
    </row>
  </sheetData>
  <mergeCells count="4">
    <mergeCell ref="D13:D14"/>
    <mergeCell ref="E13:H14"/>
    <mergeCell ref="J1:K1"/>
    <mergeCell ref="B1:D1"/>
  </mergeCells>
  <phoneticPr fontId="2" type="noConversion"/>
  <conditionalFormatting sqref="B3:G3">
    <cfRule type="expression" dxfId="23" priority="23">
      <formula>DAY(B3)&gt;8</formula>
    </cfRule>
  </conditionalFormatting>
  <conditionalFormatting sqref="B11:H11 B13:C13">
    <cfRule type="expression" dxfId="22" priority="24">
      <formula>AND(DAY(B11)&gt;=1,DAY(B11)&lt;=15)</formula>
    </cfRule>
  </conditionalFormatting>
  <dataValidations count="13">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Bas et Entrée pour effectuer une sélection" sqref="K3" xr:uid="{00000000-0002-0000-0000-000000000000}">
      <formula1>"DIMANCHE,LUNDI"</formula1>
    </dataValidation>
    <dataValidation allowBlank="1" showInputMessage="1" showErrorMessage="1" prompt="Créez un calendrier personnalisé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et sélectionnez le jour de début du calendrier dans les cellules ci-dessous. Ces cellules Paramètres du calendrier ne s’imprimeront pas." sqref="J1:K1" xr:uid="{00000000-0002-0000-0000-000002000000}"/>
    <dataValidation allowBlank="1" showInputMessage="1" showErrorMessage="1" prompt="Entrez l’année dans la cellule à droite." sqref="J2" xr:uid="{00000000-0002-0000-0000-000003000000}"/>
    <dataValidation allowBlank="1" showInputMessage="1" showErrorMessage="1" prompt="Sélectionnez le jour de début de la semaine dans la cellule à droite" sqref="J3" xr:uid="{00000000-0002-0000-0000-000004000000}"/>
    <dataValidation allowBlank="1" showInputMessage="1" showErrorMessage="1" prompt="Entrez l’année dans cette cellule." sqref="K2" xr:uid="{00000000-0002-0000-0000-000005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000-000007000000}"/>
    <dataValidation allowBlank="1" showInputMessage="1" showErrorMessage="1" prompt="L’année dans cette cellule est automatiquement mise à jour en fonction de l’année entrée dans la cellule K2. Le calendrier ci-dessous inclut les dates des mois précédent et suivant dans une teinte plus claire" sqref="B1:D1" xr:uid="{00000000-0002-0000-0000-000008000000}"/>
    <dataValidation allowBlank="1" showInputMessage="1" showErrorMessage="1" prompt="Jour de la semaine défini automatiquement." sqref="C2:H2" xr:uid="{7C15D9F8-15BC-4322-961B-CA2DE655EDC2}"/>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000-00000A000000}"/>
    <dataValidation allowBlank="1" showInputMessage="1" showErrorMessage="1" prompt="Entrez les Notes dans cette cellule" sqref="E13:H14" xr:uid="{00000000-0002-0000-0000-00000B000000}"/>
    <dataValidation allowBlank="1" showInputMessage="1" showErrorMessage="1" prompt="Entrez les notes dans la cellule à droite" sqref="D13:D14" xr:uid="{00000000-0002-0000-0000-00000C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F2BEC31D-1F48-4015-8708-71AFC779383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s>
  <sheetData>
    <row r="1" spans="2:8" ht="60" customHeight="1">
      <c r="B1" s="22" t="str">
        <f>"Octobre "&amp;AnnéeCalendrier</f>
        <v>Octobre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JoursEtSemaines+DATE(AnnéeCalendrier,10,1)-WEEKDAY(DATE(AnnéeCalendrier,10,1),(DébutSemaine="LUNDI")+1)+1</f>
        <v>46657</v>
      </c>
      <c r="C3" s="12">
        <v>46658</v>
      </c>
      <c r="D3" s="12">
        <v>46659</v>
      </c>
      <c r="E3" s="12">
        <v>46660</v>
      </c>
      <c r="F3" s="12">
        <v>46661</v>
      </c>
      <c r="G3" s="12">
        <v>46662</v>
      </c>
      <c r="H3" s="12">
        <v>46663</v>
      </c>
    </row>
    <row r="4" spans="2:8" ht="57.95" customHeight="1"/>
    <row r="5" spans="2:8" ht="19.5" customHeight="1">
      <c r="B5" s="14">
        <f t="array" ref="B5:H5">JoursEtSemaines+DATE(AnnéeCalendrier,10,1)-WEEKDAY(DATE(AnnéeCalendrier,10,1),(DébutSemaine="LUNDI")+1)+8</f>
        <v>46664</v>
      </c>
      <c r="C5" s="14">
        <v>46665</v>
      </c>
      <c r="D5" s="14">
        <v>46666</v>
      </c>
      <c r="E5" s="14">
        <v>46667</v>
      </c>
      <c r="F5" s="14">
        <v>46668</v>
      </c>
      <c r="G5" s="14">
        <v>46669</v>
      </c>
      <c r="H5" s="14">
        <v>46670</v>
      </c>
    </row>
    <row r="6" spans="2:8" ht="57.95" customHeight="1">
      <c r="B6" s="10"/>
      <c r="C6" s="10"/>
      <c r="D6" s="10"/>
      <c r="E6" s="10"/>
      <c r="F6" s="10"/>
      <c r="G6" s="10"/>
      <c r="H6" s="10"/>
    </row>
    <row r="7" spans="2:8" ht="19.5" customHeight="1">
      <c r="B7" s="12">
        <f t="array" ref="B7:H7">JoursEtSemaines+DATE(AnnéeCalendrier,10,1)-WEEKDAY(DATE(AnnéeCalendrier,10,1),(DébutSemaine="LUNDI")+1)+15</f>
        <v>46671</v>
      </c>
      <c r="C7" s="12">
        <v>46672</v>
      </c>
      <c r="D7" s="12">
        <v>46673</v>
      </c>
      <c r="E7" s="12">
        <v>46674</v>
      </c>
      <c r="F7" s="12">
        <v>46675</v>
      </c>
      <c r="G7" s="12">
        <v>46676</v>
      </c>
      <c r="H7" s="12">
        <v>46677</v>
      </c>
    </row>
    <row r="8" spans="2:8" ht="57.95" customHeight="1"/>
    <row r="9" spans="2:8" ht="19.5" customHeight="1">
      <c r="B9" s="14">
        <f t="array" ref="B9:H9">JoursEtSemaines+DATE(AnnéeCalendrier,10,1)-WEEKDAY(DATE(AnnéeCalendrier,10,1),(DébutSemaine="LUNDI")+1)+22</f>
        <v>46678</v>
      </c>
      <c r="C9" s="14">
        <v>46679</v>
      </c>
      <c r="D9" s="14">
        <v>46680</v>
      </c>
      <c r="E9" s="14">
        <v>46681</v>
      </c>
      <c r="F9" s="14">
        <v>46682</v>
      </c>
      <c r="G9" s="14">
        <v>46683</v>
      </c>
      <c r="H9" s="14">
        <v>46684</v>
      </c>
    </row>
    <row r="10" spans="2:8" ht="57.95" customHeight="1">
      <c r="B10" s="10"/>
      <c r="C10" s="10"/>
      <c r="D10" s="10"/>
      <c r="E10" s="10"/>
      <c r="F10" s="10"/>
      <c r="G10" s="10"/>
      <c r="H10" s="10"/>
    </row>
    <row r="11" spans="2:8" ht="19.5" customHeight="1">
      <c r="B11" s="12">
        <f t="array" ref="B11:H11">JoursEtSemaines+DATE(AnnéeCalendrier,10,1)-WEEKDAY(DATE(AnnéeCalendrier,10,1),(DébutSemaine="LUNDI")+1)+29</f>
        <v>46685</v>
      </c>
      <c r="C11" s="12">
        <v>46686</v>
      </c>
      <c r="D11" s="12">
        <v>46687</v>
      </c>
      <c r="E11" s="12">
        <v>46688</v>
      </c>
      <c r="F11" s="12">
        <v>46689</v>
      </c>
      <c r="G11" s="12">
        <v>46690</v>
      </c>
      <c r="H11" s="12">
        <v>46691</v>
      </c>
    </row>
    <row r="12" spans="2:8" ht="57.95" customHeight="1"/>
    <row r="13" spans="2:8" ht="19.5" customHeight="1">
      <c r="B13" s="14">
        <f t="array" ref="B13:C13">JoursEtSemaines+DATE(AnnéeCalendrier,10,1)-WEEKDAY(DATE(AnnéeCalendrier,10,1),(DébutSemaine="LUNDI")+1)+36</f>
        <v>46692</v>
      </c>
      <c r="C13" s="14">
        <v>46693</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5" priority="1">
      <formula>DAY(B3)&gt;8</formula>
    </cfRule>
  </conditionalFormatting>
  <conditionalFormatting sqref="B11:H11 B13:C13">
    <cfRule type="expression" dxfId="4" priority="2">
      <formula>AND(DAY(B11)&gt;=1,DAY(B11)&lt;=15)</formula>
    </cfRule>
  </conditionalFormatting>
  <dataValidations count="8">
    <dataValidation allowBlank="1" showInputMessage="1" showErrorMessage="1" prompt="Jour de la semaine défini automatiquement." sqref="C2:H2" xr:uid="{3B9AF474-EBD0-491F-92BA-DD3FEBA6B212}"/>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900-000001000000}"/>
    <dataValidation allowBlank="1" showInputMessage="1" showErrorMessage="1" prompt="Calendrier du mois d’octobre" sqref="A1" xr:uid="{00000000-0002-0000-0900-000002000000}"/>
    <dataValidation allowBlank="1" showInputMessage="1" showErrorMessage="1" prompt="Entrez les Notes dans la cellule à droite" sqref="D13:D14" xr:uid="{00000000-0002-0000-0900-000003000000}"/>
    <dataValidation allowBlank="1" showInputMessage="1" showErrorMessage="1" prompt="Entrez les Notes dans cette cellule" sqref="E13:H14" xr:uid="{00000000-0002-0000-09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9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9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A98104B3-F852-4ED3-86FC-C8E9472F37CF}"/>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4"/>
  <sheetViews>
    <sheetView showGridLines="0" workbookViewId="0">
      <selection activeCell="I1" sqref="I1"/>
    </sheetView>
  </sheetViews>
  <sheetFormatPr defaultColWidth="8.75" defaultRowHeight="15"/>
  <cols>
    <col min="1" max="1" width="2.625" customWidth="1"/>
    <col min="2" max="2" width="18.25" customWidth="1"/>
    <col min="3" max="8" width="17.625" customWidth="1"/>
    <col min="9" max="9" width="2.625" customWidth="1"/>
  </cols>
  <sheetData>
    <row r="1" spans="2:8" ht="60" customHeight="1">
      <c r="B1" s="22" t="str">
        <f>"Novembre "&amp;AnnéeCalendrier</f>
        <v>Novembre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JoursEtSemaines+DATE(AnnéeCalendrier,11,1)-WEEKDAY(DATE(AnnéeCalendrier,11,1),(DébutSemaine="LUNDI")+1)+1</f>
        <v>46692</v>
      </c>
      <c r="C3" s="12">
        <v>46693</v>
      </c>
      <c r="D3" s="12">
        <v>46694</v>
      </c>
      <c r="E3" s="12">
        <v>46695</v>
      </c>
      <c r="F3" s="12">
        <v>46696</v>
      </c>
      <c r="G3" s="12">
        <v>46697</v>
      </c>
      <c r="H3" s="12">
        <v>46698</v>
      </c>
    </row>
    <row r="4" spans="2:8" ht="57.95" customHeight="1"/>
    <row r="5" spans="2:8" ht="19.5" customHeight="1">
      <c r="B5" s="14">
        <f t="array" ref="B5:H5">JoursEtSemaines+DATE(AnnéeCalendrier,11,1)-WEEKDAY(DATE(AnnéeCalendrier,11,1),(DébutSemaine="LUNDI")+1)+8</f>
        <v>46699</v>
      </c>
      <c r="C5" s="14">
        <v>46700</v>
      </c>
      <c r="D5" s="14">
        <v>46701</v>
      </c>
      <c r="E5" s="14">
        <v>46702</v>
      </c>
      <c r="F5" s="14">
        <v>46703</v>
      </c>
      <c r="G5" s="14">
        <v>46704</v>
      </c>
      <c r="H5" s="14">
        <v>46705</v>
      </c>
    </row>
    <row r="6" spans="2:8" ht="57.95" customHeight="1">
      <c r="B6" s="10"/>
      <c r="C6" s="10"/>
      <c r="D6" s="10"/>
      <c r="E6" s="10"/>
      <c r="F6" s="10"/>
      <c r="G6" s="10"/>
      <c r="H6" s="10"/>
    </row>
    <row r="7" spans="2:8" ht="19.5" customHeight="1">
      <c r="B7" s="12">
        <f t="array" ref="B7:H7">JoursEtSemaines+DATE(AnnéeCalendrier,11,1)-WEEKDAY(DATE(AnnéeCalendrier,11,1),(DébutSemaine="LUNDI")+1)+15</f>
        <v>46706</v>
      </c>
      <c r="C7" s="12">
        <v>46707</v>
      </c>
      <c r="D7" s="12">
        <v>46708</v>
      </c>
      <c r="E7" s="12">
        <v>46709</v>
      </c>
      <c r="F7" s="12">
        <v>46710</v>
      </c>
      <c r="G7" s="12">
        <v>46711</v>
      </c>
      <c r="H7" s="12">
        <v>46712</v>
      </c>
    </row>
    <row r="8" spans="2:8" ht="57.95" customHeight="1"/>
    <row r="9" spans="2:8" ht="19.5" customHeight="1">
      <c r="B9" s="14">
        <f t="array" ref="B9:H9">JoursEtSemaines+DATE(AnnéeCalendrier,11,1)-WEEKDAY(DATE(AnnéeCalendrier,11,1),(DébutSemaine="LUNDI")+1)+22</f>
        <v>46713</v>
      </c>
      <c r="C9" s="14">
        <v>46714</v>
      </c>
      <c r="D9" s="14">
        <v>46715</v>
      </c>
      <c r="E9" s="14">
        <v>46716</v>
      </c>
      <c r="F9" s="14">
        <v>46717</v>
      </c>
      <c r="G9" s="14">
        <v>46718</v>
      </c>
      <c r="H9" s="14">
        <v>46719</v>
      </c>
    </row>
    <row r="10" spans="2:8" ht="57.95" customHeight="1">
      <c r="B10" s="10"/>
      <c r="C10" s="10"/>
      <c r="D10" s="10"/>
      <c r="E10" s="10"/>
      <c r="F10" s="10"/>
      <c r="G10" s="10"/>
      <c r="H10" s="10"/>
    </row>
    <row r="11" spans="2:8" ht="19.5" customHeight="1">
      <c r="B11" s="12">
        <f t="array" ref="B11:H11">JoursEtSemaines+DATE(AnnéeCalendrier,11,1)-WEEKDAY(DATE(AnnéeCalendrier,11,1),(DébutSemaine="LUNDI")+1)+29</f>
        <v>46720</v>
      </c>
      <c r="C11" s="12">
        <v>46721</v>
      </c>
      <c r="D11" s="12">
        <v>46722</v>
      </c>
      <c r="E11" s="12">
        <v>46723</v>
      </c>
      <c r="F11" s="12">
        <v>46724</v>
      </c>
      <c r="G11" s="12">
        <v>46725</v>
      </c>
      <c r="H11" s="12">
        <v>46726</v>
      </c>
    </row>
    <row r="12" spans="2:8" ht="57.95" customHeight="1"/>
    <row r="13" spans="2:8" ht="19.5" customHeight="1">
      <c r="B13" s="14">
        <f t="array" ref="B13:C13">JoursEtSemaines+DATE(AnnéeCalendrier,11,1)-WEEKDAY(DATE(AnnéeCalendrier,11,1),(DébutSemaine="LUNDI")+1)+36</f>
        <v>46727</v>
      </c>
      <c r="C13" s="14">
        <v>46728</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3" priority="1">
      <formula>DAY(B3)&gt;8</formula>
    </cfRule>
  </conditionalFormatting>
  <conditionalFormatting sqref="B11:H11 B13:C13">
    <cfRule type="expression" dxfId="2" priority="2">
      <formula>AND(DAY(B11)&gt;=1,DAY(B11)&lt;=15)</formula>
    </cfRule>
  </conditionalFormatting>
  <dataValidations count="8">
    <dataValidation allowBlank="1" showInputMessage="1" showErrorMessage="1" prompt="Jour de la semaine défini automatiquement." sqref="C2:H2" xr:uid="{7C4C0D35-53B0-402F-8D30-2D01043CA069}"/>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A00-000001000000}"/>
    <dataValidation allowBlank="1" showInputMessage="1" showErrorMessage="1" prompt="Calendrier du mois de novembre" sqref="A1" xr:uid="{00000000-0002-0000-0A00-000002000000}"/>
    <dataValidation allowBlank="1" showInputMessage="1" showErrorMessage="1" prompt="Entrez les Notes dans la cellule à droite" sqref="D13:D14" xr:uid="{00000000-0002-0000-0A00-000003000000}"/>
    <dataValidation allowBlank="1" showInputMessage="1" showErrorMessage="1" prompt="Entrez les Notes dans cette cellule" sqref="E13:H14" xr:uid="{00000000-0002-0000-0A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A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A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E1111BCB-763F-477D-BC47-78CBD3C92506}"/>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s>
  <sheetData>
    <row r="1" spans="2:8" ht="60" customHeight="1">
      <c r="B1" s="22" t="str">
        <f>"Décembre "&amp;AnnéeCalendrier</f>
        <v>Décembre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JoursEtSemaines+DATE(AnnéeCalendrier,12,1)-WEEKDAY(DATE(AnnéeCalendrier,12,1),(DébutSemaine="LUNDI")+1)+1</f>
        <v>46720</v>
      </c>
      <c r="C3" s="12">
        <v>46721</v>
      </c>
      <c r="D3" s="12">
        <v>46722</v>
      </c>
      <c r="E3" s="12">
        <v>46723</v>
      </c>
      <c r="F3" s="12">
        <v>46724</v>
      </c>
      <c r="G3" s="12">
        <v>46725</v>
      </c>
      <c r="H3" s="12">
        <v>46726</v>
      </c>
    </row>
    <row r="4" spans="2:8" ht="57.95" customHeight="1"/>
    <row r="5" spans="2:8" ht="19.5" customHeight="1">
      <c r="B5" s="14">
        <f t="array" ref="B5:H5">JoursEtSemaines+DATE(AnnéeCalendrier,12,1)-WEEKDAY(DATE(AnnéeCalendrier,12,1),(DébutSemaine="LUNDI")+1)+8</f>
        <v>46727</v>
      </c>
      <c r="C5" s="14">
        <v>46728</v>
      </c>
      <c r="D5" s="14">
        <v>46729</v>
      </c>
      <c r="E5" s="14">
        <v>46730</v>
      </c>
      <c r="F5" s="14">
        <v>46731</v>
      </c>
      <c r="G5" s="14">
        <v>46732</v>
      </c>
      <c r="H5" s="14">
        <v>46733</v>
      </c>
    </row>
    <row r="6" spans="2:8" ht="57.95" customHeight="1">
      <c r="B6" s="10"/>
      <c r="C6" s="10"/>
      <c r="D6" s="10"/>
      <c r="E6" s="10"/>
      <c r="F6" s="10"/>
      <c r="G6" s="10"/>
      <c r="H6" s="10"/>
    </row>
    <row r="7" spans="2:8" ht="19.5" customHeight="1">
      <c r="B7" s="12">
        <f t="array" ref="B7:H7">JoursEtSemaines+DATE(AnnéeCalendrier,12,1)-WEEKDAY(DATE(AnnéeCalendrier,12,1),(DébutSemaine="LUNDI")+1)+15</f>
        <v>46734</v>
      </c>
      <c r="C7" s="12">
        <v>46735</v>
      </c>
      <c r="D7" s="12">
        <v>46736</v>
      </c>
      <c r="E7" s="12">
        <v>46737</v>
      </c>
      <c r="F7" s="12">
        <v>46738</v>
      </c>
      <c r="G7" s="12">
        <v>46739</v>
      </c>
      <c r="H7" s="12">
        <v>46740</v>
      </c>
    </row>
    <row r="8" spans="2:8" ht="57.95" customHeight="1"/>
    <row r="9" spans="2:8" ht="19.5" customHeight="1">
      <c r="B9" s="14">
        <f t="array" ref="B9:H9">JoursEtSemaines+DATE(AnnéeCalendrier,12,1)-WEEKDAY(DATE(AnnéeCalendrier,12,1),(DébutSemaine="LUNDI")+1)+22</f>
        <v>46741</v>
      </c>
      <c r="C9" s="14">
        <v>46742</v>
      </c>
      <c r="D9" s="14">
        <v>46743</v>
      </c>
      <c r="E9" s="14">
        <v>46744</v>
      </c>
      <c r="F9" s="14">
        <v>46745</v>
      </c>
      <c r="G9" s="14">
        <v>46746</v>
      </c>
      <c r="H9" s="14">
        <v>46747</v>
      </c>
    </row>
    <row r="10" spans="2:8" ht="57.95" customHeight="1">
      <c r="B10" s="10"/>
      <c r="C10" s="10"/>
      <c r="D10" s="10"/>
      <c r="E10" s="10"/>
      <c r="F10" s="10"/>
      <c r="G10" s="10"/>
      <c r="H10" s="10"/>
    </row>
    <row r="11" spans="2:8" ht="19.5" customHeight="1">
      <c r="B11" s="12">
        <f t="array" ref="B11:H11">JoursEtSemaines+DATE(AnnéeCalendrier,12,1)-WEEKDAY(DATE(AnnéeCalendrier,12,1),(DébutSemaine="LUNDI")+1)+29</f>
        <v>46748</v>
      </c>
      <c r="C11" s="12">
        <v>46749</v>
      </c>
      <c r="D11" s="12">
        <v>46750</v>
      </c>
      <c r="E11" s="12">
        <v>46751</v>
      </c>
      <c r="F11" s="12">
        <v>46752</v>
      </c>
      <c r="G11" s="12">
        <v>46753</v>
      </c>
      <c r="H11" s="12">
        <v>46754</v>
      </c>
    </row>
    <row r="12" spans="2:8" ht="57.95" customHeight="1"/>
    <row r="13" spans="2:8" ht="19.5" customHeight="1">
      <c r="B13" s="14">
        <f t="array" ref="B13:C13">JoursEtSemaines+DATE(AnnéeCalendrier,12,1)-WEEKDAY(DATE(AnnéeCalendrier,12,1),(DébutSemaine="LUNDI")+1)+36</f>
        <v>46755</v>
      </c>
      <c r="C13" s="14">
        <v>46756</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1" priority="1">
      <formula>DAY(B3)&gt;8</formula>
    </cfRule>
  </conditionalFormatting>
  <conditionalFormatting sqref="B11:H11 B13:C13">
    <cfRule type="expression" dxfId="0" priority="2">
      <formula>AND(DAY(B11)&gt;=1,DAY(B11)&lt;=15)</formula>
    </cfRule>
  </conditionalFormatting>
  <dataValidations count="8">
    <dataValidation allowBlank="1" showInputMessage="1" showErrorMessage="1" prompt="Jour de la semaine défini automatiquement." sqref="C2:H2" xr:uid="{B749A283-7621-4900-822E-A3F57F421F12}"/>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B00-000001000000}"/>
    <dataValidation allowBlank="1" showInputMessage="1" showErrorMessage="1" prompt="Calendrier du mois de décembre" sqref="A1" xr:uid="{00000000-0002-0000-0B00-000002000000}"/>
    <dataValidation allowBlank="1" showInputMessage="1" showErrorMessage="1" prompt="Entrez les Notes dans la cellule à droite" sqref="D13:D14" xr:uid="{00000000-0002-0000-0B00-000003000000}"/>
    <dataValidation allowBlank="1" showInputMessage="1" showErrorMessage="1" prompt="Entrez les Notes dans cette cellule" sqref="E13:H14" xr:uid="{00000000-0002-0000-0B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B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B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0E5E6A37-D9F0-4818-A2CC-B0357A8CD529}"/>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1:8" s="1" customFormat="1" ht="60" customHeight="1">
      <c r="A1"/>
      <c r="B1" s="22" t="str">
        <f>"Février "&amp;AnnéeCalendrier</f>
        <v>Février 2027</v>
      </c>
      <c r="C1" s="22"/>
      <c r="D1" s="22"/>
      <c r="E1" s="3"/>
      <c r="F1" s="3"/>
      <c r="G1" s="3"/>
      <c r="H1" s="4"/>
    </row>
    <row r="2" spans="1:8" s="2" customFormat="1" ht="21.75" customHeight="1">
      <c r="A2"/>
      <c r="B2" s="15" t="s">
        <v>4</v>
      </c>
      <c r="C2" s="16" t="s">
        <v>5</v>
      </c>
      <c r="D2" s="16" t="s">
        <v>6</v>
      </c>
      <c r="E2" s="16" t="s">
        <v>7</v>
      </c>
      <c r="F2" s="16" t="s">
        <v>8</v>
      </c>
      <c r="G2" s="16" t="s">
        <v>9</v>
      </c>
      <c r="H2" s="17" t="s">
        <v>10</v>
      </c>
    </row>
    <row r="3" spans="1:8" s="5" customFormat="1" ht="19.5" customHeight="1">
      <c r="A3"/>
      <c r="B3" s="12">
        <f t="array" ref="B3:H3">JoursEtSemaines+DATE(AnnéeCalendrier,2,1)-WEEKDAY(DATE(AnnéeCalendrier,2,1),(DébutSemaine="LUNDI")+1)+1</f>
        <v>46419</v>
      </c>
      <c r="C3" s="12">
        <v>46420</v>
      </c>
      <c r="D3" s="12">
        <v>46421</v>
      </c>
      <c r="E3" s="12">
        <v>46422</v>
      </c>
      <c r="F3" s="12">
        <v>46423</v>
      </c>
      <c r="G3" s="12">
        <v>46424</v>
      </c>
      <c r="H3" s="12">
        <v>46425</v>
      </c>
    </row>
    <row r="4" spans="1:8" ht="57.95" customHeight="1"/>
    <row r="5" spans="1:8" s="5" customFormat="1" ht="19.5" customHeight="1">
      <c r="A5"/>
      <c r="B5" s="14">
        <f t="array" ref="B5:H5">JoursEtSemaines+DATE(AnnéeCalendrier,2,1)-WEEKDAY(DATE(AnnéeCalendrier,2,1),(DébutSemaine="LUNDI")+1)+8</f>
        <v>46426</v>
      </c>
      <c r="C5" s="14">
        <v>46427</v>
      </c>
      <c r="D5" s="14">
        <v>46428</v>
      </c>
      <c r="E5" s="14">
        <v>46429</v>
      </c>
      <c r="F5" s="14">
        <v>46430</v>
      </c>
      <c r="G5" s="14">
        <v>46431</v>
      </c>
      <c r="H5" s="14">
        <v>46432</v>
      </c>
    </row>
    <row r="6" spans="1:8" ht="57.95" customHeight="1">
      <c r="B6" s="10"/>
      <c r="C6" s="10"/>
      <c r="D6" s="10"/>
      <c r="E6" s="10"/>
      <c r="F6" s="10"/>
      <c r="G6" s="10"/>
      <c r="H6" s="10"/>
    </row>
    <row r="7" spans="1:8" s="5" customFormat="1" ht="19.5" customHeight="1">
      <c r="A7"/>
      <c r="B7" s="12">
        <f t="array" ref="B7:H7">JoursEtSemaines+DATE(AnnéeCalendrier,2,1)-WEEKDAY(DATE(AnnéeCalendrier,2,1),(DébutSemaine="LUNDI")+1)+15</f>
        <v>46433</v>
      </c>
      <c r="C7" s="12">
        <v>46434</v>
      </c>
      <c r="D7" s="12">
        <v>46435</v>
      </c>
      <c r="E7" s="12">
        <v>46436</v>
      </c>
      <c r="F7" s="12">
        <v>46437</v>
      </c>
      <c r="G7" s="12">
        <v>46438</v>
      </c>
      <c r="H7" s="12">
        <v>46439</v>
      </c>
    </row>
    <row r="8" spans="1:8" ht="57.95" customHeight="1"/>
    <row r="9" spans="1:8" s="5" customFormat="1" ht="19.5" customHeight="1">
      <c r="A9"/>
      <c r="B9" s="14">
        <f t="array" ref="B9:H9">JoursEtSemaines+DATE(AnnéeCalendrier,2,1)-WEEKDAY(DATE(AnnéeCalendrier,2,1),(DébutSemaine="LUNDI")+1)+22</f>
        <v>46440</v>
      </c>
      <c r="C9" s="14">
        <v>46441</v>
      </c>
      <c r="D9" s="14">
        <v>46442</v>
      </c>
      <c r="E9" s="14">
        <v>46443</v>
      </c>
      <c r="F9" s="14">
        <v>46444</v>
      </c>
      <c r="G9" s="14">
        <v>46445</v>
      </c>
      <c r="H9" s="14">
        <v>46446</v>
      </c>
    </row>
    <row r="10" spans="1:8" ht="57.95" customHeight="1">
      <c r="B10" s="10"/>
      <c r="C10" s="10"/>
      <c r="D10" s="10"/>
      <c r="E10" s="10"/>
      <c r="F10" s="10"/>
      <c r="G10" s="10"/>
      <c r="H10" s="10"/>
    </row>
    <row r="11" spans="1:8" s="5" customFormat="1" ht="19.5" customHeight="1">
      <c r="A11"/>
      <c r="B11" s="12">
        <f t="array" ref="B11:H11">JoursEtSemaines+DATE(AnnéeCalendrier,2,1)-WEEKDAY(DATE(AnnéeCalendrier,2,1),(DébutSemaine="LUNDI")+1)+29</f>
        <v>46447</v>
      </c>
      <c r="C11" s="12">
        <v>46448</v>
      </c>
      <c r="D11" s="12">
        <v>46449</v>
      </c>
      <c r="E11" s="12">
        <v>46450</v>
      </c>
      <c r="F11" s="12">
        <v>46451</v>
      </c>
      <c r="G11" s="12">
        <v>46452</v>
      </c>
      <c r="H11" s="12">
        <v>46453</v>
      </c>
    </row>
    <row r="12" spans="1:8" ht="57.95" customHeight="1"/>
    <row r="13" spans="1:8" s="5" customFormat="1" ht="19.5" customHeight="1">
      <c r="A13"/>
      <c r="B13" s="14">
        <f t="array" ref="B13:C13">JoursEtSemaines+DATE(AnnéeCalendrier,2,1)-WEEKDAY(DATE(AnnéeCalendrier,2,1),(DébutSemaine="LUNDI")+1)+36</f>
        <v>46454</v>
      </c>
      <c r="C13" s="14">
        <v>46455</v>
      </c>
      <c r="D13" s="18" t="s">
        <v>0</v>
      </c>
      <c r="E13" s="19"/>
      <c r="F13" s="19"/>
      <c r="G13" s="19"/>
      <c r="H13" s="19"/>
    </row>
    <row r="14" spans="1:8" ht="57.95" customHeight="1">
      <c r="B14" s="10"/>
      <c r="C14" s="10"/>
      <c r="D14" s="18"/>
      <c r="E14" s="19"/>
      <c r="F14" s="19"/>
      <c r="G14" s="19"/>
      <c r="H14" s="19"/>
    </row>
  </sheetData>
  <mergeCells count="3">
    <mergeCell ref="D13:D14"/>
    <mergeCell ref="E13:H14"/>
    <mergeCell ref="B1:D1"/>
  </mergeCells>
  <conditionalFormatting sqref="B3:G3">
    <cfRule type="expression" dxfId="21" priority="1">
      <formula>DAY(B3)&gt;8</formula>
    </cfRule>
  </conditionalFormatting>
  <conditionalFormatting sqref="B11:H11 B13:C13">
    <cfRule type="expression" dxfId="20" priority="2">
      <formula>AND(DAY(B11)&gt;=1,DAY(B11)&lt;=15)</formula>
    </cfRule>
  </conditionalFormatting>
  <dataValidations count="8">
    <dataValidation allowBlank="1" showInputMessage="1" showErrorMessage="1" prompt="Jour de la semaine défini automatiquement." sqref="C2:H2" xr:uid="{0F885E83-94CB-45DE-826A-3664BA38937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1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100-000002000000}"/>
    <dataValidation allowBlank="1" showInputMessage="1" showErrorMessage="1" prompt="Calendrier du mois de février" sqref="A1" xr:uid="{00000000-0002-0000-0100-000004000000}"/>
    <dataValidation allowBlank="1" showInputMessage="1" showErrorMessage="1" prompt="Entrez les Notes dans la cellule à droite" sqref="D13:D14" xr:uid="{00000000-0002-0000-0100-000005000000}"/>
    <dataValidation allowBlank="1" showInputMessage="1" showErrorMessage="1" prompt="Entrez les Notes dans cette cellule" sqref="E13:H14" xr:uid="{00000000-0002-0000-0100-000006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100-000007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3C7D78F8-EAD7-4AF7-8C0B-4C4F75EB3E5F}"/>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"Mars "&amp;AnnéeCalendrier</f>
        <v>Mars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JoursEtSemaines+DATE(AnnéeCalendrier,3,1)-WEEKDAY(DATE(AnnéeCalendrier,3,1),(DébutSemaine="LUNDI")+1)+1</f>
        <v>46447</v>
      </c>
      <c r="C3" s="12">
        <v>46448</v>
      </c>
      <c r="D3" s="12">
        <v>46449</v>
      </c>
      <c r="E3" s="12">
        <v>46450</v>
      </c>
      <c r="F3" s="12">
        <v>46451</v>
      </c>
      <c r="G3" s="12">
        <v>46452</v>
      </c>
      <c r="H3" s="12">
        <v>46453</v>
      </c>
    </row>
    <row r="4" spans="2:8" ht="57.95" customHeight="1"/>
    <row r="5" spans="2:8" ht="19.5" customHeight="1">
      <c r="B5" s="14">
        <f t="array" ref="B5:H5">JoursEtSemaines+DATE(AnnéeCalendrier,3,1)-WEEKDAY(DATE(AnnéeCalendrier,3,1),(DébutSemaine="LUNDI")+1)+8</f>
        <v>46454</v>
      </c>
      <c r="C5" s="14">
        <v>46455</v>
      </c>
      <c r="D5" s="14">
        <v>46456</v>
      </c>
      <c r="E5" s="14">
        <v>46457</v>
      </c>
      <c r="F5" s="14">
        <v>46458</v>
      </c>
      <c r="G5" s="14">
        <v>46459</v>
      </c>
      <c r="H5" s="14">
        <v>46460</v>
      </c>
    </row>
    <row r="6" spans="2:8" ht="57.95" customHeight="1">
      <c r="B6" s="10"/>
      <c r="C6" s="10"/>
      <c r="D6" s="10"/>
      <c r="E6" s="10"/>
      <c r="F6" s="10"/>
      <c r="G6" s="10"/>
      <c r="H6" s="10"/>
    </row>
    <row r="7" spans="2:8" ht="19.5" customHeight="1">
      <c r="B7" s="12">
        <f t="array" ref="B7:H7">JoursEtSemaines+DATE(AnnéeCalendrier,3,1)-WEEKDAY(DATE(AnnéeCalendrier,3,1),(DébutSemaine="LUNDI")+1)+15</f>
        <v>46461</v>
      </c>
      <c r="C7" s="12">
        <v>46462</v>
      </c>
      <c r="D7" s="12">
        <v>46463</v>
      </c>
      <c r="E7" s="12">
        <v>46464</v>
      </c>
      <c r="F7" s="12">
        <v>46465</v>
      </c>
      <c r="G7" s="12">
        <v>46466</v>
      </c>
      <c r="H7" s="12">
        <v>46467</v>
      </c>
    </row>
    <row r="8" spans="2:8" ht="57.95" customHeight="1"/>
    <row r="9" spans="2:8" ht="19.5" customHeight="1">
      <c r="B9" s="14">
        <f t="array" ref="B9:H9">JoursEtSemaines+DATE(AnnéeCalendrier,3,1)-WEEKDAY(DATE(AnnéeCalendrier,3,1),(DébutSemaine="LUNDI")+1)+22</f>
        <v>46468</v>
      </c>
      <c r="C9" s="14">
        <v>46469</v>
      </c>
      <c r="D9" s="14">
        <v>46470</v>
      </c>
      <c r="E9" s="14">
        <v>46471</v>
      </c>
      <c r="F9" s="14">
        <v>46472</v>
      </c>
      <c r="G9" s="14">
        <v>46473</v>
      </c>
      <c r="H9" s="14">
        <v>46474</v>
      </c>
    </row>
    <row r="10" spans="2:8" ht="57.95" customHeight="1">
      <c r="B10" s="10"/>
      <c r="C10" s="10"/>
      <c r="D10" s="10"/>
      <c r="E10" s="10"/>
      <c r="F10" s="10"/>
      <c r="G10" s="10"/>
      <c r="H10" s="10"/>
    </row>
    <row r="11" spans="2:8" ht="19.5" customHeight="1">
      <c r="B11" s="12">
        <f t="array" ref="B11:H11">JoursEtSemaines+DATE(AnnéeCalendrier,3,1)-WEEKDAY(DATE(AnnéeCalendrier,3,1),(DébutSemaine="LUNDI")+1)+29</f>
        <v>46475</v>
      </c>
      <c r="C11" s="12">
        <v>46476</v>
      </c>
      <c r="D11" s="12">
        <v>46477</v>
      </c>
      <c r="E11" s="12">
        <v>46478</v>
      </c>
      <c r="F11" s="12">
        <v>46479</v>
      </c>
      <c r="G11" s="12">
        <v>46480</v>
      </c>
      <c r="H11" s="12">
        <v>46481</v>
      </c>
    </row>
    <row r="12" spans="2:8" ht="57.95" customHeight="1"/>
    <row r="13" spans="2:8" ht="19.5" customHeight="1">
      <c r="B13" s="14">
        <f t="array" ref="B13:C13">JoursEtSemaines+DATE(AnnéeCalendrier,3,1)-WEEKDAY(DATE(AnnéeCalendrier,3,1),(DébutSemaine="LUNDI")+1)+36</f>
        <v>46482</v>
      </c>
      <c r="C13" s="14">
        <v>46483</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19" priority="1">
      <formula>DAY(B3)&gt;8</formula>
    </cfRule>
  </conditionalFormatting>
  <conditionalFormatting sqref="B11:H11 B13:C13">
    <cfRule type="expression" dxfId="18" priority="2">
      <formula>AND(DAY(B11)&gt;=1,DAY(B11)&lt;=15)</formula>
    </cfRule>
  </conditionalFormatting>
  <dataValidations count="8">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200-000000000000}"/>
    <dataValidation allowBlank="1" showInputMessage="1" showErrorMessage="1" prompt="Entrez les Notes dans cette cellule" sqref="E13:H14" xr:uid="{00000000-0002-0000-0200-000001000000}"/>
    <dataValidation allowBlank="1" showInputMessage="1" showErrorMessage="1" prompt="Entrez les Notes dans la cellule à droite" sqref="D13:D14" xr:uid="{00000000-0002-0000-0200-000002000000}"/>
    <dataValidation allowBlank="1" showInputMessage="1" showErrorMessage="1" prompt="Calendrier du mois de mars" sqref="A1" xr:uid="{00000000-0002-0000-0200-000003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200-000004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200-000005000000}"/>
    <dataValidation allowBlank="1" showInputMessage="1" showErrorMessage="1" prompt="Jour de la semaine défini automatiquement." sqref="C2:H2" xr:uid="{1C2F46AB-5372-4BB0-A3DE-80076124C227}"/>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29919475-DB2A-46EC-AC91-B380AFDC0669}"/>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"Avril "&amp;AnnéeCalendrier</f>
        <v>Avril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JoursEtSemaines+DATE(AnnéeCalendrier,4,1)-WEEKDAY(DATE(AnnéeCalendrier,4,1),(DébutSemaine="LUNDI")+1)+1</f>
        <v>46475</v>
      </c>
      <c r="C3" s="12">
        <v>46476</v>
      </c>
      <c r="D3" s="12">
        <v>46477</v>
      </c>
      <c r="E3" s="12">
        <v>46478</v>
      </c>
      <c r="F3" s="12">
        <v>46479</v>
      </c>
      <c r="G3" s="12">
        <v>46480</v>
      </c>
      <c r="H3" s="12">
        <v>46481</v>
      </c>
    </row>
    <row r="4" spans="2:8" ht="57.95" customHeight="1"/>
    <row r="5" spans="2:8" ht="19.5" customHeight="1">
      <c r="B5" s="14">
        <f t="array" ref="B5:H5">JoursEtSemaines+DATE(AnnéeCalendrier,4,1)-WEEKDAY(DATE(AnnéeCalendrier,4,1),(DébutSemaine="LUNDI")+1)+8</f>
        <v>46482</v>
      </c>
      <c r="C5" s="14">
        <v>46483</v>
      </c>
      <c r="D5" s="14">
        <v>46484</v>
      </c>
      <c r="E5" s="14">
        <v>46485</v>
      </c>
      <c r="F5" s="14">
        <v>46486</v>
      </c>
      <c r="G5" s="14">
        <v>46487</v>
      </c>
      <c r="H5" s="14">
        <v>46488</v>
      </c>
    </row>
    <row r="6" spans="2:8" ht="57.95" customHeight="1">
      <c r="B6" s="10"/>
      <c r="C6" s="10"/>
      <c r="D6" s="10"/>
      <c r="E6" s="10"/>
      <c r="F6" s="10"/>
      <c r="G6" s="10"/>
      <c r="H6" s="10"/>
    </row>
    <row r="7" spans="2:8" ht="19.5" customHeight="1">
      <c r="B7" s="12">
        <f t="array" ref="B7:H7">JoursEtSemaines+DATE(AnnéeCalendrier,4,1)-WEEKDAY(DATE(AnnéeCalendrier,4,1),(DébutSemaine="LUNDI")+1)+15</f>
        <v>46489</v>
      </c>
      <c r="C7" s="12">
        <v>46490</v>
      </c>
      <c r="D7" s="12">
        <v>46491</v>
      </c>
      <c r="E7" s="12">
        <v>46492</v>
      </c>
      <c r="F7" s="12">
        <v>46493</v>
      </c>
      <c r="G7" s="12">
        <v>46494</v>
      </c>
      <c r="H7" s="12">
        <v>46495</v>
      </c>
    </row>
    <row r="8" spans="2:8" ht="57.95" customHeight="1"/>
    <row r="9" spans="2:8" ht="19.5" customHeight="1">
      <c r="B9" s="14">
        <f t="array" ref="B9:H9">JoursEtSemaines+DATE(AnnéeCalendrier,4,1)-WEEKDAY(DATE(AnnéeCalendrier,4,1),(DébutSemaine="LUNDI")+1)+22</f>
        <v>46496</v>
      </c>
      <c r="C9" s="14">
        <v>46497</v>
      </c>
      <c r="D9" s="14">
        <v>46498</v>
      </c>
      <c r="E9" s="14">
        <v>46499</v>
      </c>
      <c r="F9" s="14">
        <v>46500</v>
      </c>
      <c r="G9" s="14">
        <v>46501</v>
      </c>
      <c r="H9" s="14">
        <v>46502</v>
      </c>
    </row>
    <row r="10" spans="2:8" ht="57.95" customHeight="1">
      <c r="B10" s="10"/>
      <c r="C10" s="10"/>
      <c r="D10" s="10"/>
      <c r="E10" s="10"/>
      <c r="F10" s="10"/>
      <c r="G10" s="10"/>
      <c r="H10" s="10"/>
    </row>
    <row r="11" spans="2:8" ht="19.5" customHeight="1">
      <c r="B11" s="12">
        <f t="array" ref="B11:H11">JoursEtSemaines+DATE(AnnéeCalendrier,4,1)-WEEKDAY(DATE(AnnéeCalendrier,4,1),(DébutSemaine="LUNDI")+1)+29</f>
        <v>46503</v>
      </c>
      <c r="C11" s="12">
        <v>46504</v>
      </c>
      <c r="D11" s="12">
        <v>46505</v>
      </c>
      <c r="E11" s="12">
        <v>46506</v>
      </c>
      <c r="F11" s="12">
        <v>46507</v>
      </c>
      <c r="G11" s="12">
        <v>46508</v>
      </c>
      <c r="H11" s="12">
        <v>46509</v>
      </c>
    </row>
    <row r="12" spans="2:8" ht="57.95" customHeight="1"/>
    <row r="13" spans="2:8" ht="19.5" customHeight="1">
      <c r="B13" s="14">
        <f t="array" ref="B13:C13">JoursEtSemaines+DATE(AnnéeCalendrier,4,1)-WEEKDAY(DATE(AnnéeCalendrier,4,1),(DébutSemaine="LUNDI")+1)+36</f>
        <v>46510</v>
      </c>
      <c r="C13" s="14">
        <v>46511</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17" priority="1">
      <formula>DAY(B3)&gt;8</formula>
    </cfRule>
  </conditionalFormatting>
  <conditionalFormatting sqref="B11:H11 B13:C13">
    <cfRule type="expression" dxfId="16" priority="2">
      <formula>AND(DAY(B11)&gt;=1,DAY(B11)&lt;=15)</formula>
    </cfRule>
  </conditionalFormatting>
  <dataValidations count="8">
    <dataValidation allowBlank="1" showInputMessage="1" showErrorMessage="1" prompt="Jour de la semaine défini automatiquement." sqref="C2:H2" xr:uid="{56F168C6-B5A4-478B-ACF8-5495CD7CC77F}"/>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3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300-000002000000}"/>
    <dataValidation allowBlank="1" showInputMessage="1" showErrorMessage="1" prompt="Calendrier du mois d’avril" sqref="A1" xr:uid="{00000000-0002-0000-0300-000003000000}"/>
    <dataValidation allowBlank="1" showInputMessage="1" showErrorMessage="1" prompt="Entrez les Notes dans la cellule à droite" sqref="D13:D14" xr:uid="{00000000-0002-0000-0300-000004000000}"/>
    <dataValidation allowBlank="1" showInputMessage="1" showErrorMessage="1" prompt="Entrez les Notes dans cette cellule" sqref="E13:H14" xr:uid="{00000000-0002-0000-0300-000005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3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F9CEC2A3-2383-4942-8875-288CB1DA4BD8}"/>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"Mai "&amp;AnnéeCalendrier</f>
        <v>Mai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JoursEtSemaines+DATE(AnnéeCalendrier,5,1)-WEEKDAY(DATE(AnnéeCalendrier,5,1),(DébutSemaine="LUNDI")+1)+1</f>
        <v>46503</v>
      </c>
      <c r="C3" s="12">
        <v>46504</v>
      </c>
      <c r="D3" s="12">
        <v>46505</v>
      </c>
      <c r="E3" s="12">
        <v>46506</v>
      </c>
      <c r="F3" s="12">
        <v>46507</v>
      </c>
      <c r="G3" s="12">
        <v>46508</v>
      </c>
      <c r="H3" s="12">
        <v>46509</v>
      </c>
    </row>
    <row r="4" spans="2:8" ht="57.95" customHeight="1"/>
    <row r="5" spans="2:8" ht="19.5" customHeight="1">
      <c r="B5" s="14">
        <f t="array" ref="B5:H5">JoursEtSemaines+DATE(AnnéeCalendrier,5,1)-WEEKDAY(DATE(AnnéeCalendrier,5,1),(DébutSemaine="LUNDI")+1)+8</f>
        <v>46510</v>
      </c>
      <c r="C5" s="14">
        <v>46511</v>
      </c>
      <c r="D5" s="14">
        <v>46512</v>
      </c>
      <c r="E5" s="14">
        <v>46513</v>
      </c>
      <c r="F5" s="14">
        <v>46514</v>
      </c>
      <c r="G5" s="14">
        <v>46515</v>
      </c>
      <c r="H5" s="14">
        <v>46516</v>
      </c>
    </row>
    <row r="6" spans="2:8" ht="57.95" customHeight="1">
      <c r="B6" s="10"/>
      <c r="C6" s="10"/>
      <c r="D6" s="10"/>
      <c r="E6" s="10"/>
      <c r="F6" s="10"/>
      <c r="G6" s="10"/>
      <c r="H6" s="10"/>
    </row>
    <row r="7" spans="2:8" ht="19.5" customHeight="1">
      <c r="B7" s="12">
        <f t="array" ref="B7:H7">JoursEtSemaines+DATE(AnnéeCalendrier,5,1)-WEEKDAY(DATE(AnnéeCalendrier,5,1),(DébutSemaine="LUNDI")+1)+15</f>
        <v>46517</v>
      </c>
      <c r="C7" s="12">
        <v>46518</v>
      </c>
      <c r="D7" s="12">
        <v>46519</v>
      </c>
      <c r="E7" s="12">
        <v>46520</v>
      </c>
      <c r="F7" s="12">
        <v>46521</v>
      </c>
      <c r="G7" s="12">
        <v>46522</v>
      </c>
      <c r="H7" s="12">
        <v>46523</v>
      </c>
    </row>
    <row r="8" spans="2:8" ht="57.95" customHeight="1"/>
    <row r="9" spans="2:8" ht="19.5" customHeight="1">
      <c r="B9" s="14">
        <f t="array" ref="B9:H9">JoursEtSemaines+DATE(AnnéeCalendrier,5,1)-WEEKDAY(DATE(AnnéeCalendrier,5,1),(DébutSemaine="LUNDI")+1)+22</f>
        <v>46524</v>
      </c>
      <c r="C9" s="14">
        <v>46525</v>
      </c>
      <c r="D9" s="14">
        <v>46526</v>
      </c>
      <c r="E9" s="14">
        <v>46527</v>
      </c>
      <c r="F9" s="14">
        <v>46528</v>
      </c>
      <c r="G9" s="14">
        <v>46529</v>
      </c>
      <c r="H9" s="14">
        <v>46530</v>
      </c>
    </row>
    <row r="10" spans="2:8" ht="57.95" customHeight="1">
      <c r="B10" s="10"/>
      <c r="C10" s="10"/>
      <c r="D10" s="10"/>
      <c r="E10" s="10"/>
      <c r="F10" s="10"/>
      <c r="G10" s="10"/>
      <c r="H10" s="10"/>
    </row>
    <row r="11" spans="2:8" ht="19.5" customHeight="1">
      <c r="B11" s="12">
        <f t="array" ref="B11:H11">JoursEtSemaines+DATE(AnnéeCalendrier,5,1)-WEEKDAY(DATE(AnnéeCalendrier,5,1),(DébutSemaine="LUNDI")+1)+29</f>
        <v>46531</v>
      </c>
      <c r="C11" s="12">
        <v>46532</v>
      </c>
      <c r="D11" s="12">
        <v>46533</v>
      </c>
      <c r="E11" s="12">
        <v>46534</v>
      </c>
      <c r="F11" s="12">
        <v>46535</v>
      </c>
      <c r="G11" s="12">
        <v>46536</v>
      </c>
      <c r="H11" s="12">
        <v>46537</v>
      </c>
    </row>
    <row r="12" spans="2:8" ht="57.95" customHeight="1"/>
    <row r="13" spans="2:8" ht="19.5" customHeight="1">
      <c r="B13" s="14">
        <f t="array" ref="B13:C13">JoursEtSemaines+DATE(AnnéeCalendrier,5,1)-WEEKDAY(DATE(AnnéeCalendrier,5,1),(DébutSemaine="LUNDI")+1)+36</f>
        <v>46538</v>
      </c>
      <c r="C13" s="14">
        <v>46539</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15" priority="1">
      <formula>DAY(B3)&gt;8</formula>
    </cfRule>
  </conditionalFormatting>
  <conditionalFormatting sqref="B11:H11 B13:C13">
    <cfRule type="expression" dxfId="14" priority="2">
      <formula>AND(DAY(B11)&gt;=1,DAY(B11)&lt;=15)</formula>
    </cfRule>
  </conditionalFormatting>
  <dataValidations count="8">
    <dataValidation allowBlank="1" showInputMessage="1" showErrorMessage="1" prompt="Jour de la semaine défini automatiquement." sqref="C2:H2" xr:uid="{DA37F9D3-DDA9-41BC-A7FE-4DBEEA7FC424}"/>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4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400-000002000000}"/>
    <dataValidation allowBlank="1" showInputMessage="1" showErrorMessage="1" prompt="Calendrier du mois de mai" sqref="A1" xr:uid="{00000000-0002-0000-0400-000003000000}"/>
    <dataValidation allowBlank="1" showInputMessage="1" showErrorMessage="1" prompt="Entrez les Notes dans la cellule à droite" sqref="D13:D14" xr:uid="{00000000-0002-0000-0400-000004000000}"/>
    <dataValidation allowBlank="1" showInputMessage="1" showErrorMessage="1" prompt="Entrez les Notes dans cette cellule" sqref="E13:H14" xr:uid="{00000000-0002-0000-0400-000005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4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3C101B6C-B725-479D-800F-E0C63717F27C}"/>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"Juin "&amp;AnnéeCalendrier</f>
        <v>Juin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JoursEtSemaines+DATE(AnnéeCalendrier,6,1)-WEEKDAY(DATE(AnnéeCalendrier,6,1),(DébutSemaine="LUNDI")+1)+1</f>
        <v>46538</v>
      </c>
      <c r="C3" s="12">
        <v>46539</v>
      </c>
      <c r="D3" s="12">
        <v>46540</v>
      </c>
      <c r="E3" s="12">
        <v>46541</v>
      </c>
      <c r="F3" s="12">
        <v>46542</v>
      </c>
      <c r="G3" s="12">
        <v>46543</v>
      </c>
      <c r="H3" s="12">
        <v>46544</v>
      </c>
    </row>
    <row r="4" spans="2:8" ht="57.95" customHeight="1"/>
    <row r="5" spans="2:8" ht="19.5" customHeight="1">
      <c r="B5" s="14">
        <f t="array" ref="B5:H5">JoursEtSemaines+DATE(AnnéeCalendrier,6,1)-WEEKDAY(DATE(AnnéeCalendrier,6,1),(DébutSemaine="LUNDI")+1)+8</f>
        <v>46545</v>
      </c>
      <c r="C5" s="14">
        <v>46546</v>
      </c>
      <c r="D5" s="14">
        <v>46547</v>
      </c>
      <c r="E5" s="14">
        <v>46548</v>
      </c>
      <c r="F5" s="14">
        <v>46549</v>
      </c>
      <c r="G5" s="14">
        <v>46550</v>
      </c>
      <c r="H5" s="14">
        <v>46551</v>
      </c>
    </row>
    <row r="6" spans="2:8" ht="57.95" customHeight="1">
      <c r="B6" s="10"/>
      <c r="C6" s="10"/>
      <c r="D6" s="10"/>
      <c r="E6" s="10"/>
      <c r="F6" s="10"/>
      <c r="G6" s="10"/>
      <c r="H6" s="10"/>
    </row>
    <row r="7" spans="2:8" ht="19.5" customHeight="1">
      <c r="B7" s="12">
        <f t="array" ref="B7:H7">JoursEtSemaines+DATE(AnnéeCalendrier,6,1)-WEEKDAY(DATE(AnnéeCalendrier,6,1),(DébutSemaine="LUNDI")+1)+15</f>
        <v>46552</v>
      </c>
      <c r="C7" s="12">
        <v>46553</v>
      </c>
      <c r="D7" s="12">
        <v>46554</v>
      </c>
      <c r="E7" s="12">
        <v>46555</v>
      </c>
      <c r="F7" s="12">
        <v>46556</v>
      </c>
      <c r="G7" s="12">
        <v>46557</v>
      </c>
      <c r="H7" s="12">
        <v>46558</v>
      </c>
    </row>
    <row r="8" spans="2:8" ht="57.95" customHeight="1"/>
    <row r="9" spans="2:8" ht="19.5" customHeight="1">
      <c r="B9" s="14">
        <f t="array" ref="B9:H9">JoursEtSemaines+DATE(AnnéeCalendrier,6,1)-WEEKDAY(DATE(AnnéeCalendrier,6,1),(DébutSemaine="LUNDI")+1)+22</f>
        <v>46559</v>
      </c>
      <c r="C9" s="14">
        <v>46560</v>
      </c>
      <c r="D9" s="14">
        <v>46561</v>
      </c>
      <c r="E9" s="14">
        <v>46562</v>
      </c>
      <c r="F9" s="14">
        <v>46563</v>
      </c>
      <c r="G9" s="14">
        <v>46564</v>
      </c>
      <c r="H9" s="14">
        <v>46565</v>
      </c>
    </row>
    <row r="10" spans="2:8" ht="57.95" customHeight="1">
      <c r="B10" s="10"/>
      <c r="C10" s="10"/>
      <c r="D10" s="10"/>
      <c r="E10" s="10"/>
      <c r="F10" s="10"/>
      <c r="G10" s="10"/>
      <c r="H10" s="10"/>
    </row>
    <row r="11" spans="2:8" ht="19.5" customHeight="1">
      <c r="B11" s="12">
        <f t="array" ref="B11:H11">JoursEtSemaines+DATE(AnnéeCalendrier,6,1)-WEEKDAY(DATE(AnnéeCalendrier,6,1),(DébutSemaine="LUNDI")+1)+29</f>
        <v>46566</v>
      </c>
      <c r="C11" s="12">
        <v>46567</v>
      </c>
      <c r="D11" s="12">
        <v>46568</v>
      </c>
      <c r="E11" s="12">
        <v>46569</v>
      </c>
      <c r="F11" s="12">
        <v>46570</v>
      </c>
      <c r="G11" s="12">
        <v>46571</v>
      </c>
      <c r="H11" s="12">
        <v>46572</v>
      </c>
    </row>
    <row r="12" spans="2:8" ht="57.95" customHeight="1"/>
    <row r="13" spans="2:8" ht="19.5" customHeight="1">
      <c r="B13" s="14">
        <f t="array" ref="B13:C13">JoursEtSemaines+DATE(AnnéeCalendrier,6,1)-WEEKDAY(DATE(AnnéeCalendrier,6,1),(DébutSemaine="LUNDI")+1)+36</f>
        <v>46573</v>
      </c>
      <c r="C13" s="14">
        <v>46574</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13" priority="1">
      <formula>DAY(B3)&gt;8</formula>
    </cfRule>
  </conditionalFormatting>
  <conditionalFormatting sqref="B11:H11 B13:C13">
    <cfRule type="expression" dxfId="12" priority="2">
      <formula>AND(DAY(B11)&gt;=1,DAY(B11)&lt;=15)</formula>
    </cfRule>
  </conditionalFormatting>
  <dataValidations count="8">
    <dataValidation allowBlank="1" showInputMessage="1" showErrorMessage="1" prompt="Jour de la semaine défini automatiquement." sqref="C2:H2" xr:uid="{7FB78AD9-3BAA-45F9-A0CC-A74B9C94E958}"/>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500-000001000000}"/>
    <dataValidation allowBlank="1" showInputMessage="1" showErrorMessage="1" prompt="Calendrier du mois de juin" sqref="A1" xr:uid="{00000000-0002-0000-0500-000002000000}"/>
    <dataValidation allowBlank="1" showInputMessage="1" showErrorMessage="1" prompt="Entrez les Notes dans la cellule à droite" sqref="D13:D14" xr:uid="{00000000-0002-0000-0500-000003000000}"/>
    <dataValidation allowBlank="1" showInputMessage="1" showErrorMessage="1" prompt="Entrez les Notes dans cette cellule" sqref="E13:H14" xr:uid="{00000000-0002-0000-05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5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5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ABCB45CB-945D-4094-8819-D185641A365C}"/>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Normal="10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"Juillet "&amp;AnnéeCalendrier</f>
        <v>Juillet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JoursEtSemaines+DATE(AnnéeCalendrier,7,1)-WEEKDAY(DATE(AnnéeCalendrier,7,1),(DébutSemaine="LUNDI")+1)+1</f>
        <v>46566</v>
      </c>
      <c r="C3" s="12">
        <v>46567</v>
      </c>
      <c r="D3" s="12">
        <v>46568</v>
      </c>
      <c r="E3" s="12">
        <v>46569</v>
      </c>
      <c r="F3" s="12">
        <v>46570</v>
      </c>
      <c r="G3" s="12">
        <v>46571</v>
      </c>
      <c r="H3" s="12">
        <v>46572</v>
      </c>
    </row>
    <row r="4" spans="2:8" ht="57.95" customHeight="1"/>
    <row r="5" spans="2:8" ht="19.5" customHeight="1">
      <c r="B5" s="14">
        <f t="array" ref="B5:H5">JoursEtSemaines+DATE(AnnéeCalendrier,7,1)-WEEKDAY(DATE(AnnéeCalendrier,7,1),(DébutSemaine="LUNDI")+1)+8</f>
        <v>46573</v>
      </c>
      <c r="C5" s="14">
        <v>46574</v>
      </c>
      <c r="D5" s="14">
        <v>46575</v>
      </c>
      <c r="E5" s="14">
        <v>46576</v>
      </c>
      <c r="F5" s="14">
        <v>46577</v>
      </c>
      <c r="G5" s="14">
        <v>46578</v>
      </c>
      <c r="H5" s="14">
        <v>46579</v>
      </c>
    </row>
    <row r="6" spans="2:8" ht="57.95" customHeight="1">
      <c r="B6" s="10"/>
      <c r="C6" s="10"/>
      <c r="D6" s="10"/>
      <c r="E6" s="10"/>
      <c r="F6" s="10"/>
      <c r="G6" s="10"/>
      <c r="H6" s="10"/>
    </row>
    <row r="7" spans="2:8" ht="19.5" customHeight="1">
      <c r="B7" s="12">
        <f t="array" ref="B7:H7">JoursEtSemaines+DATE(AnnéeCalendrier,7,1)-WEEKDAY(DATE(AnnéeCalendrier,7,1),(DébutSemaine="LUNDI")+1)+15</f>
        <v>46580</v>
      </c>
      <c r="C7" s="12">
        <v>46581</v>
      </c>
      <c r="D7" s="12">
        <v>46582</v>
      </c>
      <c r="E7" s="12">
        <v>46583</v>
      </c>
      <c r="F7" s="12">
        <v>46584</v>
      </c>
      <c r="G7" s="12">
        <v>46585</v>
      </c>
      <c r="H7" s="12">
        <v>46586</v>
      </c>
    </row>
    <row r="8" spans="2:8" ht="57.95" customHeight="1"/>
    <row r="9" spans="2:8" ht="19.5" customHeight="1">
      <c r="B9" s="14">
        <f t="array" ref="B9:H9">JoursEtSemaines+DATE(AnnéeCalendrier,7,1)-WEEKDAY(DATE(AnnéeCalendrier,7,1),(DébutSemaine="LUNDI")+1)+22</f>
        <v>46587</v>
      </c>
      <c r="C9" s="14">
        <v>46588</v>
      </c>
      <c r="D9" s="14">
        <v>46589</v>
      </c>
      <c r="E9" s="14">
        <v>46590</v>
      </c>
      <c r="F9" s="14">
        <v>46591</v>
      </c>
      <c r="G9" s="14">
        <v>46592</v>
      </c>
      <c r="H9" s="14">
        <v>46593</v>
      </c>
    </row>
    <row r="10" spans="2:8" ht="57.95" customHeight="1">
      <c r="B10" s="10"/>
      <c r="C10" s="10"/>
      <c r="D10" s="10"/>
      <c r="E10" s="10"/>
      <c r="F10" s="10"/>
      <c r="G10" s="10"/>
      <c r="H10" s="10"/>
    </row>
    <row r="11" spans="2:8" ht="19.5" customHeight="1">
      <c r="B11" s="12">
        <f t="array" ref="B11:H11">JoursEtSemaines+DATE(AnnéeCalendrier,7,1)-WEEKDAY(DATE(AnnéeCalendrier,7,1),(DébutSemaine="LUNDI")+1)+29</f>
        <v>46594</v>
      </c>
      <c r="C11" s="12">
        <v>46595</v>
      </c>
      <c r="D11" s="12">
        <v>46596</v>
      </c>
      <c r="E11" s="12">
        <v>46597</v>
      </c>
      <c r="F11" s="12">
        <v>46598</v>
      </c>
      <c r="G11" s="12">
        <v>46599</v>
      </c>
      <c r="H11" s="12">
        <v>46600</v>
      </c>
    </row>
    <row r="12" spans="2:8" ht="57.95" customHeight="1"/>
    <row r="13" spans="2:8" ht="19.5" customHeight="1">
      <c r="B13" s="14">
        <f t="array" ref="B13:C13">JoursEtSemaines+DATE(AnnéeCalendrier,7,1)-WEEKDAY(DATE(AnnéeCalendrier,7,1),(DébutSemaine="LUNDI")+1)+36</f>
        <v>46601</v>
      </c>
      <c r="C13" s="14">
        <v>46602</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11" priority="1">
      <formula>DAY(B3)&gt;8</formula>
    </cfRule>
  </conditionalFormatting>
  <conditionalFormatting sqref="B11:H11 B13:C13">
    <cfRule type="expression" dxfId="10" priority="2">
      <formula>AND(DAY(B11)&gt;=1,DAY(B11)&lt;=15)</formula>
    </cfRule>
  </conditionalFormatting>
  <dataValidations count="8">
    <dataValidation allowBlank="1" showInputMessage="1" showErrorMessage="1" prompt="Jour de la semaine défini automatiquement." sqref="C2:H2" xr:uid="{63F2F4B0-AB13-40D2-A501-5887CD7696B5}"/>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600-000001000000}"/>
    <dataValidation allowBlank="1" showInputMessage="1" showErrorMessage="1" prompt="Calendrier du mois de juillet" sqref="A1" xr:uid="{00000000-0002-0000-0600-000002000000}"/>
    <dataValidation allowBlank="1" showInputMessage="1" showErrorMessage="1" prompt="Entrez les Notes dans la cellule à droite" sqref="D13:D14" xr:uid="{00000000-0002-0000-0600-000003000000}"/>
    <dataValidation allowBlank="1" showInputMessage="1" showErrorMessage="1" prompt="Entrez les Notes dans cette cellule" sqref="E13:H14" xr:uid="{00000000-0002-0000-06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6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600-000006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5CB8F6F3-1948-4783-8AFC-48128EE23FC4}"/>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"Août "&amp;AnnéeCalendrier</f>
        <v>Août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JoursEtSemaines+DATE(AnnéeCalendrier,8,1)-WEEKDAY(DATE(AnnéeCalendrier,8,1),(DébutSemaine="LUNDI")+1)+1</f>
        <v>46594</v>
      </c>
      <c r="C3" s="12">
        <v>46595</v>
      </c>
      <c r="D3" s="12">
        <v>46596</v>
      </c>
      <c r="E3" s="12">
        <v>46597</v>
      </c>
      <c r="F3" s="12">
        <v>46598</v>
      </c>
      <c r="G3" s="12">
        <v>46599</v>
      </c>
      <c r="H3" s="12">
        <v>46600</v>
      </c>
    </row>
    <row r="4" spans="2:8" ht="57.95" customHeight="1"/>
    <row r="5" spans="2:8" ht="19.5" customHeight="1">
      <c r="B5" s="14">
        <f t="array" ref="B5:H5">JoursEtSemaines+DATE(AnnéeCalendrier,8,1)-WEEKDAY(DATE(AnnéeCalendrier,8,1),(DébutSemaine="LUNDI")+1)+8</f>
        <v>46601</v>
      </c>
      <c r="C5" s="14">
        <v>46602</v>
      </c>
      <c r="D5" s="14">
        <v>46603</v>
      </c>
      <c r="E5" s="14">
        <v>46604</v>
      </c>
      <c r="F5" s="14">
        <v>46605</v>
      </c>
      <c r="G5" s="14">
        <v>46606</v>
      </c>
      <c r="H5" s="14">
        <v>46607</v>
      </c>
    </row>
    <row r="6" spans="2:8" ht="57.95" customHeight="1">
      <c r="B6" s="10"/>
      <c r="C6" s="10"/>
      <c r="D6" s="10"/>
      <c r="E6" s="10"/>
      <c r="F6" s="10"/>
      <c r="G6" s="10"/>
      <c r="H6" s="10"/>
    </row>
    <row r="7" spans="2:8" ht="19.5" customHeight="1">
      <c r="B7" s="12">
        <f t="array" ref="B7:H7">JoursEtSemaines+DATE(AnnéeCalendrier,8,1)-WEEKDAY(DATE(AnnéeCalendrier,8,1),(DébutSemaine="LUNDI")+1)+15</f>
        <v>46608</v>
      </c>
      <c r="C7" s="12">
        <v>46609</v>
      </c>
      <c r="D7" s="12">
        <v>46610</v>
      </c>
      <c r="E7" s="12">
        <v>46611</v>
      </c>
      <c r="F7" s="12">
        <v>46612</v>
      </c>
      <c r="G7" s="12">
        <v>46613</v>
      </c>
      <c r="H7" s="12">
        <v>46614</v>
      </c>
    </row>
    <row r="8" spans="2:8" ht="57.95" customHeight="1"/>
    <row r="9" spans="2:8" ht="19.5" customHeight="1">
      <c r="B9" s="14">
        <f t="array" ref="B9:H9">JoursEtSemaines+DATE(AnnéeCalendrier,8,1)-WEEKDAY(DATE(AnnéeCalendrier,8,1),(DébutSemaine="LUNDI")+1)+22</f>
        <v>46615</v>
      </c>
      <c r="C9" s="14">
        <v>46616</v>
      </c>
      <c r="D9" s="14">
        <v>46617</v>
      </c>
      <c r="E9" s="14">
        <v>46618</v>
      </c>
      <c r="F9" s="14">
        <v>46619</v>
      </c>
      <c r="G9" s="14">
        <v>46620</v>
      </c>
      <c r="H9" s="14">
        <v>46621</v>
      </c>
    </row>
    <row r="10" spans="2:8" ht="57.95" customHeight="1">
      <c r="B10" s="10"/>
      <c r="C10" s="10"/>
      <c r="D10" s="10"/>
      <c r="E10" s="10"/>
      <c r="F10" s="10"/>
      <c r="G10" s="10"/>
      <c r="H10" s="10"/>
    </row>
    <row r="11" spans="2:8" ht="19.5" customHeight="1">
      <c r="B11" s="12">
        <f t="array" ref="B11:H11">JoursEtSemaines+DATE(AnnéeCalendrier,8,1)-WEEKDAY(DATE(AnnéeCalendrier,8,1),(DébutSemaine="LUNDI")+1)+29</f>
        <v>46622</v>
      </c>
      <c r="C11" s="12">
        <v>46623</v>
      </c>
      <c r="D11" s="12">
        <v>46624</v>
      </c>
      <c r="E11" s="12">
        <v>46625</v>
      </c>
      <c r="F11" s="12">
        <v>46626</v>
      </c>
      <c r="G11" s="12">
        <v>46627</v>
      </c>
      <c r="H11" s="12">
        <v>46628</v>
      </c>
    </row>
    <row r="12" spans="2:8" ht="57.95" customHeight="1"/>
    <row r="13" spans="2:8" ht="19.5" customHeight="1">
      <c r="B13" s="14">
        <f t="array" ref="B13:C13">JoursEtSemaines+DATE(AnnéeCalendrier,8,1)-WEEKDAY(DATE(AnnéeCalendrier,8,1),(DébutSemaine="LUNDI")+1)+36</f>
        <v>46629</v>
      </c>
      <c r="C13" s="14">
        <v>46630</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9" priority="1">
      <formula>DAY(B3)&gt;8</formula>
    </cfRule>
  </conditionalFormatting>
  <conditionalFormatting sqref="B11:H11 B13:C13">
    <cfRule type="expression" dxfId="8" priority="2">
      <formula>AND(DAY(B11)&gt;=1,DAY(B11)&lt;=15)</formula>
    </cfRule>
  </conditionalFormatting>
  <dataValidations count="8">
    <dataValidation allowBlank="1" showInputMessage="1" showErrorMessage="1" prompt="Jour de la semaine défini automatiquement." sqref="C2:H2" xr:uid="{83566B85-74E2-4760-ACDC-4B9673627FB2}"/>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700-000001000000}"/>
    <dataValidation allowBlank="1" showInputMessage="1" showErrorMessage="1" prompt="Entrez les notes dans la cellule à droite" sqref="D13:D14" xr:uid="{00000000-0002-0000-0700-000002000000}"/>
    <dataValidation allowBlank="1" showInputMessage="1" showErrorMessage="1" prompt="Entrez les Notes dans cette cellule" sqref="E13:H14" xr:uid="{00000000-0002-0000-0700-000003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700-000004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700-000005000000}"/>
    <dataValidation allowBlank="1" showInputMessage="1" showErrorMessage="1" prompt="Calendrier du mois d’août" sqref="A1" xr:uid="{00000000-0002-0000-0700-000007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794896FA-0C19-4C4A-9BF5-F97136B029C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workbookViewId="0">
      <selection activeCell="J1" sqref="J1"/>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2" t="str">
        <f>"Septembre "&amp;AnnéeCalendrier</f>
        <v>Septembre 2027</v>
      </c>
      <c r="C1" s="22"/>
      <c r="D1" s="22"/>
      <c r="E1" s="3"/>
      <c r="F1" s="3"/>
      <c r="G1" s="3"/>
      <c r="H1" s="4"/>
    </row>
    <row r="2" spans="2:8" ht="21.75" customHeight="1">
      <c r="B2" s="15" t="s">
        <v>4</v>
      </c>
      <c r="C2" s="16" t="s">
        <v>5</v>
      </c>
      <c r="D2" s="16" t="s">
        <v>6</v>
      </c>
      <c r="E2" s="16" t="s">
        <v>7</v>
      </c>
      <c r="F2" s="16" t="s">
        <v>8</v>
      </c>
      <c r="G2" s="16" t="s">
        <v>9</v>
      </c>
      <c r="H2" s="17" t="s">
        <v>10</v>
      </c>
    </row>
    <row r="3" spans="2:8" ht="19.5" customHeight="1">
      <c r="B3" s="12">
        <f t="array" ref="B3:H3">JoursEtSemaines+DATE(AnnéeCalendrier,9,1)-WEEKDAY(DATE(AnnéeCalendrier,9,1),(DébutSemaine="LUNDI")+1)+1</f>
        <v>46629</v>
      </c>
      <c r="C3" s="12">
        <v>46630</v>
      </c>
      <c r="D3" s="12">
        <v>46631</v>
      </c>
      <c r="E3" s="12">
        <v>46632</v>
      </c>
      <c r="F3" s="12">
        <v>46633</v>
      </c>
      <c r="G3" s="12">
        <v>46634</v>
      </c>
      <c r="H3" s="12">
        <v>46635</v>
      </c>
    </row>
    <row r="4" spans="2:8" ht="57.95" customHeight="1"/>
    <row r="5" spans="2:8" ht="19.5" customHeight="1">
      <c r="B5" s="14">
        <f t="array" ref="B5:H5">JoursEtSemaines+DATE(AnnéeCalendrier,9,1)-WEEKDAY(DATE(AnnéeCalendrier,9,1),(DébutSemaine="LUNDI")+1)+8</f>
        <v>46636</v>
      </c>
      <c r="C5" s="14">
        <v>46637</v>
      </c>
      <c r="D5" s="14">
        <v>46638</v>
      </c>
      <c r="E5" s="14">
        <v>46639</v>
      </c>
      <c r="F5" s="14">
        <v>46640</v>
      </c>
      <c r="G5" s="14">
        <v>46641</v>
      </c>
      <c r="H5" s="14">
        <v>46642</v>
      </c>
    </row>
    <row r="6" spans="2:8" ht="57.95" customHeight="1">
      <c r="B6" s="10"/>
      <c r="C6" s="10"/>
      <c r="D6" s="10"/>
      <c r="E6" s="10"/>
      <c r="F6" s="10"/>
      <c r="G6" s="10"/>
      <c r="H6" s="10"/>
    </row>
    <row r="7" spans="2:8" ht="19.5" customHeight="1">
      <c r="B7" s="12">
        <f t="array" ref="B7:H7">JoursEtSemaines+DATE(AnnéeCalendrier,9,1)-WEEKDAY(DATE(AnnéeCalendrier,9,1),(DébutSemaine="LUNDI")+1)+15</f>
        <v>46643</v>
      </c>
      <c r="C7" s="12">
        <v>46644</v>
      </c>
      <c r="D7" s="12">
        <v>46645</v>
      </c>
      <c r="E7" s="12">
        <v>46646</v>
      </c>
      <c r="F7" s="12">
        <v>46647</v>
      </c>
      <c r="G7" s="12">
        <v>46648</v>
      </c>
      <c r="H7" s="12">
        <v>46649</v>
      </c>
    </row>
    <row r="8" spans="2:8" ht="57.95" customHeight="1"/>
    <row r="9" spans="2:8" ht="19.5" customHeight="1">
      <c r="B9" s="14">
        <f t="array" ref="B9:H9">JoursEtSemaines+DATE(AnnéeCalendrier,9,1)-WEEKDAY(DATE(AnnéeCalendrier,9,1),(DébutSemaine="LUNDI")+1)+22</f>
        <v>46650</v>
      </c>
      <c r="C9" s="14">
        <v>46651</v>
      </c>
      <c r="D9" s="14">
        <v>46652</v>
      </c>
      <c r="E9" s="14">
        <v>46653</v>
      </c>
      <c r="F9" s="14">
        <v>46654</v>
      </c>
      <c r="G9" s="14">
        <v>46655</v>
      </c>
      <c r="H9" s="14">
        <v>46656</v>
      </c>
    </row>
    <row r="10" spans="2:8" ht="57.95" customHeight="1">
      <c r="B10" s="10"/>
      <c r="C10" s="10"/>
      <c r="D10" s="10"/>
      <c r="E10" s="10"/>
      <c r="F10" s="10"/>
      <c r="G10" s="10"/>
      <c r="H10" s="10"/>
    </row>
    <row r="11" spans="2:8" ht="19.5" customHeight="1">
      <c r="B11" s="12">
        <f t="array" ref="B11:H11">JoursEtSemaines+DATE(AnnéeCalendrier,9,1)-WEEKDAY(DATE(AnnéeCalendrier,9,1),(DébutSemaine="LUNDI")+1)+29</f>
        <v>46657</v>
      </c>
      <c r="C11" s="12">
        <v>46658</v>
      </c>
      <c r="D11" s="12">
        <v>46659</v>
      </c>
      <c r="E11" s="12">
        <v>46660</v>
      </c>
      <c r="F11" s="12">
        <v>46661</v>
      </c>
      <c r="G11" s="12">
        <v>46662</v>
      </c>
      <c r="H11" s="12">
        <v>46663</v>
      </c>
    </row>
    <row r="12" spans="2:8" ht="57.95" customHeight="1"/>
    <row r="13" spans="2:8" ht="19.5" customHeight="1">
      <c r="B13" s="14">
        <f t="array" ref="B13:C13">JoursEtSemaines+DATE(AnnéeCalendrier,9,1)-WEEKDAY(DATE(AnnéeCalendrier,9,1),(DébutSemaine="LUNDI")+1)+36</f>
        <v>46664</v>
      </c>
      <c r="C13" s="14">
        <v>46665</v>
      </c>
      <c r="D13" s="18" t="s">
        <v>0</v>
      </c>
      <c r="E13" s="19"/>
      <c r="F13" s="19"/>
      <c r="G13" s="19"/>
      <c r="H13" s="19"/>
    </row>
    <row r="14" spans="2:8" ht="57.95" customHeight="1">
      <c r="B14" s="10"/>
      <c r="C14" s="10"/>
      <c r="D14" s="18"/>
      <c r="E14" s="19"/>
      <c r="F14" s="19"/>
      <c r="G14" s="19"/>
      <c r="H14" s="19"/>
    </row>
  </sheetData>
  <mergeCells count="3">
    <mergeCell ref="D13:D14"/>
    <mergeCell ref="E13:H14"/>
    <mergeCell ref="B1:D1"/>
  </mergeCells>
  <conditionalFormatting sqref="B3:G3">
    <cfRule type="expression" dxfId="7" priority="1">
      <formula>DAY(B3)&gt;8</formula>
    </cfRule>
  </conditionalFormatting>
  <conditionalFormatting sqref="B11:H11 B13:C13">
    <cfRule type="expression" dxfId="6" priority="2">
      <formula>AND(DAY(B11)&gt;=1,DAY(B11)&lt;=15)</formula>
    </cfRule>
  </conditionalFormatting>
  <dataValidations count="8">
    <dataValidation allowBlank="1" showInputMessage="1" showErrorMessage="1" prompt="Jour de la semaine défini automatiquement." sqref="C2:H2" xr:uid="{9AFD6F9A-C8DC-4082-945A-3BB5A9A2D805}"/>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800-000001000000}"/>
    <dataValidation allowBlank="1" showInputMessage="1" showErrorMessage="1" prompt="Entrez les notes dans la cellule à droite" sqref="D13:D14" xr:uid="{00000000-0002-0000-0800-000003000000}"/>
    <dataValidation allowBlank="1" showInputMessage="1" showErrorMessage="1" prompt="Entrez les Notes dans cette cellule" sqref="E13:H14" xr:uid="{00000000-0002-0000-0800-000004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800-000005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1:D1" xr:uid="{00000000-0002-0000-0800-000006000000}"/>
    <dataValidation allowBlank="1" showInputMessage="1" showErrorMessage="1" prompt="Calendrier du mois de septembre" sqref="A1" xr:uid="{00000000-0002-0000-0800-000007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2" xr:uid="{82B57DE1-BFEB-44C6-8117-57F718667731}"/>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TM02930051</Template>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28</vt:i4>
      </vt:variant>
    </vt:vector>
  </HeadingPairs>
  <TitlesOfParts>
    <vt:vector size="40"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lpstr>ZoneTitreLigne1..K3</vt:lpstr>
      <vt:lpstr>Janvier!Область_печати</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agruban</dc:creator>
  <cp:lastModifiedBy>Алексей Рубан</cp:lastModifiedBy>
  <cp:lastPrinted>2023-03-25T13:17:19Z</cp:lastPrinted>
  <dcterms:created xsi:type="dcterms:W3CDTF">2017-12-20T01:58:27Z</dcterms:created>
  <dcterms:modified xsi:type="dcterms:W3CDTF">2026-02-19T05:15:08Z</dcterms:modified>
</cp:coreProperties>
</file>